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0"/>
  <workbookPr/>
  <mc:AlternateContent xmlns:mc="http://schemas.openxmlformats.org/markup-compatibility/2006">
    <mc:Choice Requires="x15">
      <x15ac:absPath xmlns:x15ac="http://schemas.microsoft.com/office/spreadsheetml/2010/11/ac" url="https://westerkwartier.sharepoint.com/sites/Project-ProgrammaDuurzaamheid/Gedeelde documenten/V. Hernieuwbare elektriciteit en gebiedstransformaties/04. Gebiedstransformatie Zuidelijk Westerkwartier/Collegevoorstel/"/>
    </mc:Choice>
  </mc:AlternateContent>
  <xr:revisionPtr revIDLastSave="0" documentId="8_{B8FFFBB8-5CB4-4A0D-8556-0093EEF5946F}" xr6:coauthVersionLast="47" xr6:coauthVersionMax="47" xr10:uidLastSave="{00000000-0000-0000-0000-000000000000}"/>
  <bookViews>
    <workbookView xWindow="28680" yWindow="-120" windowWidth="29040" windowHeight="17520" firstSheet="4" activeTab="4" xr2:uid="{4B5EF765-3072-453C-820C-1E7C788BCEF7}"/>
  </bookViews>
  <sheets>
    <sheet name="Toelichting criteria tender" sheetId="1" r:id="rId1"/>
    <sheet name="Inschrijver 1" sheetId="2" r:id="rId2"/>
    <sheet name="Inschrijver 2" sheetId="8" r:id="rId3"/>
    <sheet name="Inschrijver 3" sheetId="7" r:id="rId4"/>
    <sheet name="Totaalscore" sheetId="3" r:id="rId5"/>
  </sheets>
  <definedNames>
    <definedName name="_ftn1" localSheetId="0">'Toelichting criteria tender'!$C$14</definedName>
    <definedName name="_ftnref1" localSheetId="0">'Toelichting criteria tender'!$C$11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 i="1" l="1"/>
  <c r="D30" i="8"/>
  <c r="B39" i="8" s="1"/>
  <c r="D27" i="8"/>
  <c r="B38" i="8" s="1"/>
  <c r="D24" i="8"/>
  <c r="B37" i="8" s="1"/>
  <c r="D19" i="8"/>
  <c r="B36" i="8" s="1"/>
  <c r="D12" i="8"/>
  <c r="B35" i="8" s="1"/>
  <c r="D6" i="8"/>
  <c r="B34" i="8" s="1"/>
  <c r="D30" i="7"/>
  <c r="B39" i="7" s="1"/>
  <c r="D27" i="7"/>
  <c r="B38" i="7" s="1"/>
  <c r="D24" i="7"/>
  <c r="B37" i="7" s="1"/>
  <c r="D19" i="7"/>
  <c r="B36" i="7" s="1"/>
  <c r="D12" i="7"/>
  <c r="B35" i="7" s="1"/>
  <c r="D6" i="7"/>
  <c r="B34" i="7" s="1"/>
  <c r="B39" i="2"/>
  <c r="B37" i="2"/>
  <c r="B36" i="2"/>
  <c r="B35" i="2"/>
  <c r="B34" i="2"/>
  <c r="D30" i="2"/>
  <c r="D27" i="2"/>
  <c r="B38" i="2" s="1"/>
  <c r="D24" i="2"/>
  <c r="D19" i="2"/>
  <c r="D12" i="2"/>
  <c r="D6" i="2"/>
  <c r="B40" i="7" l="1"/>
  <c r="B6" i="3" s="1"/>
  <c r="B40" i="8"/>
  <c r="B5" i="3" s="1"/>
  <c r="B40" i="2"/>
  <c r="B4" i="3" s="1"/>
  <c r="C4" i="3" l="1"/>
  <c r="C6" i="3"/>
  <c r="C5" i="3"/>
</calcChain>
</file>

<file path=xl/sharedStrings.xml><?xml version="1.0" encoding="utf-8"?>
<sst xmlns="http://schemas.openxmlformats.org/spreadsheetml/2006/main" count="332" uniqueCount="101">
  <si>
    <t>Hoofdcriterium</t>
  </si>
  <si>
    <t>Subcriterium</t>
  </si>
  <si>
    <t>Toelichting</t>
  </si>
  <si>
    <t>Score subcriterium</t>
  </si>
  <si>
    <t>Weging subcriterium</t>
  </si>
  <si>
    <t>Minimumscore</t>
  </si>
  <si>
    <t>Weging Hoofdcriterium</t>
  </si>
  <si>
    <t>Doel van het subcriterium</t>
  </si>
  <si>
    <t>1. Gebiedstransformatie - algemeen</t>
  </si>
  <si>
    <t>1.1 Behoud en sluit aan bij aanwezige of verloren gegane landschappelijke, cultuurhistorische, archeologische, aardkundige en ecologische karakteristieken.</t>
  </si>
  <si>
    <t xml:space="preserve">Uit de landschapsanalyse blijkt begrip van de ontstaansgeschiedenis van het landschap in het betreffende deelgebied, het ontwerp sluit aan bij of bouwt voort op bestaande of verloren gegane landschapselementen, zoals houtwallen / -singelstructuren en beplantingen langs wegen, waterelementen zoals pingoruïnes en/of bij de vormgeving en inpassing van het zonnepark wordt de ontginningsgeschiedenis zoals die af te lezen is aan perceelsvormen, kavelstructuren, beplantingen, paden en andere infrastructuur in het landschap gerespecteerd. Waar mogelijk wordt er bijgedragen aan herstel van deze structuren.    </t>
  </si>
  <si>
    <t>1-10</t>
  </si>
  <si>
    <t xml:space="preserve">De gemeente is op zoek naar een initiatiefnemer die, behalve de realisatie van een zonnepark, ook gecommitteerd is om de gebiedstransformatie goed vorm te geven. </t>
  </si>
  <si>
    <t>1.2 Significant bijdragen aan de opgaven en doelen van de gebiedstransformatie</t>
  </si>
  <si>
    <t xml:space="preserve">In de Omgevingsvisie heeft gemeente Westerkwartier beschreven welke landschappelijke opgaven en doelen in het gebied gelden. Dit is specifiek uitgewerkt in het onderdeel ‘Gebiedskompas - Heide- en veenontginningslandschap’. Het te ontwikkelen zonnepark dient significant bij te dragen aan de beschreven opgaven en doelen en heeft Water en Bodem sturend als uitgangspunt. De indiender dient in het plan te beschrijven aan welke doelen hij bijdraagt, op wijze hij dit doet en welke resultaten hij hiermee verwacht te behalen. Ook de mate van zekerheid van de plannen telt mee in de beoordeling. </t>
  </si>
  <si>
    <t>De gemeente wil dat het initiatief significant bijdraagt aan de opgaven en doelen van de gebiedstransformatie.</t>
  </si>
  <si>
    <t>1.3 Rekening houden met de beleving van de voorgenomen ontwikkeling in het landschap</t>
  </si>
  <si>
    <t>Het ontwerp behoudt groen landschapsbeeld en verzachten van het zicht op harde technische / onnatuurlijke elementen. Dit kan met maatregelen zoals hieronder beschreven (niet-limitatief). De maatregelen dienen te passen in de landschappelijke kenmerken van het deelgebied, het ontwerp behoudt dan wel versterkt een hoogwaardige landschapsbeleving, zoals wandel-, ruiter-, en fietsroutes, de Inrichting zorgt voor minimale verstoring van rust en samenhang in het landschapsbeeld en de gebiedstransformatie vormt een logisch en herkenbaar / afleesbaar geheel met de energie-ontwikkeling.</t>
  </si>
  <si>
    <t>De gemeente wil dat de gebiedstransformatie bijdraagt aan een positieve beleving van het landschap van het Zuidelijk Westerkwartier.</t>
  </si>
  <si>
    <t>1.4 Rekening houden met de lange termijneffecten van de ontwikkeling, ook na aflopen van de vergunningperiode.</t>
  </si>
  <si>
    <t xml:space="preserve">Het ontwerp zorgt ook na de vergunningperiode voor meer inheemse en gebiedseigen biodiversiteit in het transformatiegebied, er is zicht op langetermijnafspraken over beheer en onderhoud van het transformatiegebied, ook na de vergunde periode. Hierin worden aangebrachte landschapselementen en routes zo veel mogelijk behouden en/of het ontwerp draagt ook op lange termijn bij aan het vasthouden van water en/of bijdragen aan het verbeteren van waterkwaliteit. </t>
  </si>
  <si>
    <t>De gemeente wil dat de gebiedstransformatie ook op lange termijn op een positieve manier in stand blijft.</t>
  </si>
  <si>
    <t>2. Procesparticipatie</t>
  </si>
  <si>
    <t>2.1 Aantoonbaar netwerk in de omgeving en/of communicatieplan naar het gebied;</t>
  </si>
  <si>
    <t>De indiener toont aan dat hij beschikt over een relevant en omvangrijk netwerk in het gebied en/of dat hij concrete activiteiten heeft voorzien om in contact te treden met de omgeving.</t>
  </si>
  <si>
    <t>De gemeente vind het belangrijk dat de mensen uit de omgeving van het initiatief hier op een goede manier bij betrokken worden.</t>
  </si>
  <si>
    <t>2.2  De ruimte die de initiatiefnemer in het plan laat voor inbreng van omwonenden en de wijze waarop deze participatie toepast.</t>
  </si>
  <si>
    <t>De indiener gebruikt de participatieladder van de gemeente. Hoe hoger de 'trede'die hij hanteert, hoe hoger het rapportcijfer. Initiatiefnemer beschrijft welke  ruimte in het plan hij heeft voor de inbreng van omwonenden. Ook beschrijft hij het proces dat hij hanteert om de inbreng te vergaren en de wijze waarop hij met de inbreng omgaat.</t>
  </si>
  <si>
    <t>De gemeente vind het belangrijk dat mensen uit het gebied daadwerkelijk wat te zeggen hebben over hoe de gebiedstransformatie eruit komt te zien. Zij wonen, werken of recreëren er immers (bijna) dagelijks.  Hierbij vindt de gemeente transparantie en verwachtingenmanagement aan de voorkant ook belangrijk; er zijn wel grenzen waarbinnen de inbreng meegenomen kan worden, zowel inhoudelijk als financieel.</t>
  </si>
  <si>
    <t>2.3 Het betrekken van de omgeving bij ontwerp, aanleg, beheer en onderhoud van de hele gebiedstransformatie</t>
  </si>
  <si>
    <t>De indiener beschrijft op welke wijze hij de omgeving wil betrekken bij de aanleg, beheer en onderhoud van de gebiedstransformatie. De initiatiefnemer krijgt een hoger rapportcijfer als hij veel tijd steekt in het betrekken van de omgeving  en initiatief neemt om ook de omgeving  een rol te geven in beheer en onderhoud van de gebiedstranformatie.</t>
  </si>
  <si>
    <t>De gemeente ziet - naast inbreng in het ontwerp - ook meerwaarde in het betrekken van de (bedrijven uit de) omgeving in realisatie, beheer en onderhoud van zonnepark en gebiedstransformatie. De gemeente wil inzicht krijgen in hoe de initiatiefnemer hier al-dan-niet invulling aan geeft.</t>
  </si>
  <si>
    <t>2.4 Overall kwaliteitsoordeel participatieplan (rapportcijfer)</t>
  </si>
  <si>
    <t>Het participatieplan als geheel wordt beoordeeld op kwaliteit. De initiatiefnemer krijgt een hoger rapportcijfer wanneer het participatieplan coherent is, in grote mate is uitgewerkt en wanneer de haalbaarheid van de activiteiten uit het participatieplan is onderzocht en de gemeente wordt hier voldoende van op de hoogte gehouden.</t>
  </si>
  <si>
    <t>De gemeente wil borgen dat er een zorgvuldig en reëel participtieproces is uitgedacht door initatiefnemer.</t>
  </si>
  <si>
    <t>3. Lokaal eigenaarschap en financiële participatie</t>
  </si>
  <si>
    <t>3.1 Organisatie en collectiviteit</t>
  </si>
  <si>
    <t xml:space="preserve">De organisatie van het initiatief wordt beoordeld. Een hoge score wordt behaald wanneer het initiatief wordt genomen door (een collectief van meerdere) lokale partijen / initiatiefnemers  en vastgelegd in een intentieovereenkomst tussen deelnemende partijen. Collectieve initiatieven worden hoger gewaardeerd dan projecten met één grondeigenaar met ontwikkelaar. </t>
  </si>
  <si>
    <t>De gemeente vindt lokale verbondenheid belangrijk.</t>
  </si>
  <si>
    <t>3.2 Streven naar minimaal 50% lokaal eigenaarschap</t>
  </si>
  <si>
    <t xml:space="preserve">Initiatiefnemer dient te beschrijven op welke wijze lokaal eigenaarschap wordt gerealiseerd. Het eigenaarschap van het zonnepark is zo veel mogelijk lokaal. Het streven daarbij is minimaal 50% lokaal eigenaarschap. Dit kan worden aangetoond d.m.v. een intentieverklaring met een energiecoöperatie, inclusief alternatief scenario. Initiatiefnemers wordt gevraagd alternatieven aan te geven voor financiële participatie als 50% eigenaarschap niet haalbaar blijkt en aan te tonen wat zij hebben gedaan om dit wel te realiseren. </t>
  </si>
  <si>
    <t>Met dit criterium toetst de gemeente in hoeverre aan het beleidsuitgangspunt van het streven naar 50% lokaal eigendom is voldaan en/of waarom en hoe hiervan afgeweken wordt</t>
  </si>
  <si>
    <t>3.3 Investering in lokale gemeenschap</t>
  </si>
  <si>
    <t>De initiatiefnemer maakt inzichtelijk en concreet hoeveel euro jaarlijks ten goede komt aan de lokale gemeenschap via lokaal eigenaarschap en/of een gebiedsfonds en/of anderszins. Het rapportcijfer wordt gebaseerd op de hoogte van het bedrag in verhouding tot de omvang van het initiatief. Score vindt plaats in een rangorde. De initiatiefnemer met het hoogste bedrag krijgt een 10, de daarna volgende een 9, etc.</t>
  </si>
  <si>
    <t>De gemeente wil graag dat een zo groot mogelijk deel van de opbrengsten ten goede komt aan lokale bewoners.</t>
  </si>
  <si>
    <t>3.4 Omgeving profiteert mee</t>
  </si>
  <si>
    <t>Uitgewerkt is welke mogelijkheden aan bewoners of belanghebbenden worden geboden voor het meeprofiteren zonder eigen investeringen in de vorm van economisch, maar daarnaast ook sociaal of ecologisch rendement. Het initiatief wordt  beoordeeld op de kwaliteit van de gemaakte afweging tussen ecologisch/sociaal rendement en financieel rendement voor de omgeving.</t>
  </si>
  <si>
    <t>De gemeente vind het belangrijk dat er naast financiëel ook ecologisch en sociaal rendement is van het initiatief en vind het belangrijkt dat hier een reële afweging in wordt gemaakt.</t>
  </si>
  <si>
    <t>4. Financiële en technische haalbaarheid</t>
  </si>
  <si>
    <t>4.1 Robuuste en complete businesscase</t>
  </si>
  <si>
    <t xml:space="preserve">De kwaliteit van de businesscase wordt beoordeeld. Het gaat er hierbij om om te beoordelen in hoeverre een initiatiefnemer in staat is een realistisch plan op te stellen. De gemeente geeft er hierbij rekenschap van dat de businesscase kan veranderen door marktomstandigheden. Onderdeel daarvan is:
a. Een uitsplitsing in jaarlijkse operationele kosten (OPEX) investeringskosten (CAPEX), rente en opbrengsten.
b.Inzicht in de financiering en opbrengsten van de gebiedstransformatie die onderdeel is van het zonnepark ook in relatie tot de totale opbrengsten van de totale ontwikkeling.
c.Het aantoonbaar kunnen beschikken over de benodigde grond en de bijbehorende  financiële aspecten.
d.Realisme in de elektriciteitsaansluiting, waar wordt naar verwachting aangesloten, wie de afnemer van de stroom wordt en de financiële aspecten daarvan. 
e.Achtergrond op de financierbaarheid van het zonnepark voor wat betreft eigen en vreemd vermogen, rente en rendement, ook over de periode van 20 jaar. De beoordeling vindt plaats aan de hand van het bijbehorende format. Daarbij wordt gekeken naar de compleetheid en de realiteit van de ingevulde cijfers. </t>
  </si>
  <si>
    <t>De gemeente vind het belangrijk dat een initatief ook uitgevoerd kan worden, door de businesscase uit te vragen krijgt zij hier inzicht in. Het gaat hier dus niet om de meest positieve businesscase, maar om een realistische.</t>
  </si>
  <si>
    <t>4.2 Track-record van initiatiefnemer en het collectief van initiatiefnemers</t>
  </si>
  <si>
    <t>De initiatiefnemer krijgt een hogere beoordeling wanneer hij een track-record kan overleggen van eerder gerealiseerde zonneparken. Bij de  beoordeling wordt gekeken naar kwantiteit (aantal parken) en kwaliteit (gerealiseerde maatschappelijke meerwaarde), waarbij de gemeente vooral op zoek is naar ervaring met de realisatie van maatschappelijke  meerwaarde. De adviescommissie wordt gevraagd een mate van vertrouwen in de realisatie van maatschappelijke meerwaarde door dit collectief van initiatiefnemers op basis van gerealiseerde projecten te kwantificeren in een rapportcijfer.</t>
  </si>
  <si>
    <t>De gemeente is op zoek naar een initiatiefnemer die in staat is het initiatief - en dan met name de gebiedstransformatie - naar tevredenheid te realiseren. Ervaring is hierbij een pré.</t>
  </si>
  <si>
    <t>4.3 Verdienvermogen van het zonnepark over 20 jaar</t>
  </si>
  <si>
    <t xml:space="preserve"> Het verdienvermogen van het zonnepark in de vorm van netto contante waarde over een periode van 20 jaar in relatie tot de omvang van de opwek en gebiedstransformatie. Dit beoordelen we aan de hand van het format businesscase en de daaruit af te leiden getallen voor de cumulatieve kasstroom over een periode van 20 jaar en de terugverdientijden. Dit wordt gerelateerd aan de rest van de businesscase waarbij de investeringen en jaarkosten van de gebiedstransformatie en gebiedsfonds worden meegewogen. </t>
  </si>
  <si>
    <t xml:space="preserve">De gemeente vindt het van belang dat er een realistisch en rechtvaardig deel van de opbrengsten naar de omgeving gaat, gezien de totale levensduur van het project. </t>
  </si>
  <si>
    <t>5. Innovaties met meerwaarde</t>
  </si>
  <si>
    <t>5.1 Toepassen van innovaties bij het oplossen van maatschappelijke vraagstukken.</t>
  </si>
  <si>
    <t>Het is op voorhand niet te zeggen wat innovatief is en wat niet. De gemeente kijkt hier nadrukkelijk niet alleen naar innovatieve technieken, maar legt de nadruk op hoe de toepassing van innovaties bijdraagt aan het oplossen van maatschappelijke opgaven, in het kader van duurzame energieopwek of die bijdragen aan de gebiedstransitie. Juist de combinatie van bepaalde toepassingen kan dan als innovatief worden aangemerkt. Belangrijk daarbij is dat de innovaties een maatschappelijke meerwaarde hebben. Het gaat niet om de kwantiteit. Ook één innovatie die goed is uitgewerkt kan tot een hoge score leiden op dit criterium. De gemeente ziet vooral meerwaarde voor innovaties die bijdragen aan duurzaam grondgebruik, de gebiedstransformatie en meerwaarde voor de omgeving en/of een lagere belasting op het energiesysteem.</t>
  </si>
  <si>
    <t>nvt</t>
  </si>
  <si>
    <t>De gemeente Westerkwartier wil graag ruimte bieden aan innovaties. Daarnaast kunnen innovaties bijdragen aan het oplossen van maatschappelijke vraagstukken. Om die reden vraagt de gemeente initiatiefnemers te beschrijven hoe het initiatief op innovatieve wijze bijdraagt aan het oplossen van maatschappelijke vraagstukken.</t>
  </si>
  <si>
    <t>6. Mate van invulling RES-bod</t>
  </si>
  <si>
    <t>6.1 Mate waarin invulling wordt gegeven aan RES-bod van 65 MWp</t>
  </si>
  <si>
    <t>De gemeente Westerkwartier heeft bestuurlijke afpraken gemaakt over de ambitie die zij heeft voor energie-opwek in het Zuidelijk Westerkwartier. Zij wil graag haar afspraken gestand doen. Tegelijkertijd is het een hoge ambitie. Het blijkt wellicht niet mogelijk om met één initiatief hde volledige ambitie in te vullen. Gezien het belang dat de gemeente hecht aan de kwaliteit van de gebiedstransformatie, wordt primair hiernaar gekeken. Bij (vrijwel) gelijke weging op de overige criteria, kiest de gemeente voor het initiatief met de hoogste oprbengst.</t>
  </si>
  <si>
    <t>hoogste score krijgt 10, daarnavolgende een 9, etc.</t>
  </si>
  <si>
    <t>De gemeente wil inzicht krijgen in welke mate haar ambities uit de RES 1.0 worden gerealiseerd met het initiatief.</t>
  </si>
  <si>
    <t>Beoordeling</t>
  </si>
  <si>
    <t xml:space="preserve">In de Omgevingsvisie heeft gemeente Westerkwartier beschreven welke landschappelijke opgaven en doelen in het gebied gelden. Dit is specifiek uitgewerkt in het onderdeel ‘Gebiedskompas - Heide- en veenontginningslandschap’. Het te ontwikkelen zonnepark dient significant bij te dragen aan de beschreven opgaven en doelen. De indiender dient in het plan te beschrijven aan welke doelen hij bijdraagt, op wijze hij dit doet en welke resultaten hij hiermee verwacht te behalen. Ook de mate van zekerheid van de plannen telt mee in de beoordeling. </t>
  </si>
  <si>
    <t xml:space="preserve">Het ontwerp zorgt ook na de vergunningperiode voor meer inheemse en gebiedseigen biodiversiteit in het transformatiegebied, er is zicht op langetermijnafspraken over beheer en onderhoud van het transformatiegebied, ook na de vergunde periode. Hierin worden aangebrachte landschapselementen en routes zo veel mogelijk behouden en/of het ontwerp draagt ook op lange termijn bij aan het vasthouden van regenwater en/of bijdragen aan het verbeteren van waterkwaliteit. </t>
  </si>
  <si>
    <t>TOTAAL CRITERIUM</t>
  </si>
  <si>
    <t>De indienen toont aan dat hij beschikt over een relevant en omvangrijk netwerk in het gebied en/of dat hij concrete activiteiten heeft voorzien om in contact te treden met de omgeving.</t>
  </si>
  <si>
    <t>2.3 Het betrekken van de omgeving bij de aanleg, beheer en onderhoud in de gebiedstransformatie.</t>
  </si>
  <si>
    <t>2.4 Overall oordeel participatieplan (rapportcijfer)</t>
  </si>
  <si>
    <t xml:space="preserve">TOTAAL CRITERIUM </t>
  </si>
  <si>
    <t>3. Financiële participatie</t>
  </si>
  <si>
    <t>3.2 Streven naar 50% lokaal eigenaarschap</t>
  </si>
  <si>
    <t>Initiatiefnemer dient te beschrijven op welke wijze lokaal eigenaarschap wordt gerealiseerd. Het eigenaarschap van het zonnepark is zo veel mogelijk lokaal. Het streven daarbij is tenminste 50% lokaal eigenaarschap. Initiatiefnemers wordt gevraagd alternatieven aan te geven voor financiële participatie als 50% eigenaarschap niet haalbaar is en aan te tonen wat zij hebben gedaan om dit wel te realiseren.</t>
  </si>
  <si>
    <r>
      <rPr>
        <sz val="11"/>
        <color rgb="FF000000"/>
        <rFont val="Aptos Narrow"/>
      </rPr>
      <t>De initiatiefnemer maakt inzichtelijk en concreet hoeveel euro jaarlijks ten goede komt aan de lokale gemeenschap via lokaal eigenaarschap en/of een gebiedsfonds en/of anderszins. Het rapportcijfer wordt gebaseerd op de hoogte va</t>
    </r>
    <r>
      <rPr>
        <sz val="11"/>
        <color theme="1"/>
        <rFont val="Aptos Narrow"/>
        <family val="2"/>
      </rPr>
      <t>n het bedrag in verhouding tot de omvang van het initiatief. Score vindt plaats in een rangorde. De initiatiefnemer met het hoogste bedrag krijgt een 10, de daarna volgende een 9, etc</t>
    </r>
    <r>
      <rPr>
        <sz val="11"/>
        <color rgb="FFFF0000"/>
        <rFont val="Aptos Narrow"/>
      </rPr>
      <t>.</t>
    </r>
  </si>
  <si>
    <t>Uitgewerkt is welke mogelijkheden aan bewoners of belanghebbenden worden geboden voor het meeprofiteren zonder eigen investeringen in de vorm van economisch, maar daarnaast ook sociaal of ecologisch rendement. Het initiatief wordt  beoordeeld op de kwaliteit van de gemaakte afweging tussen ecologisch/sociaal rendement en financieel rendement voor de omgeving, waaronder ook betrokkenheid van het lokale bedrijfsleven bij aanleg, beheer en onderhoud van het zonneveld en/of gebiedstransformatie wordt verstaan.</t>
  </si>
  <si>
    <r>
      <rPr>
        <sz val="11"/>
        <color rgb="FF000000"/>
        <rFont val="Aptos Narrow"/>
      </rPr>
      <t xml:space="preserve">De kwaliteit van de businesscase wordt beoordeeld. Onderdeel daarvan moet zijn:
a. Een uitsplitsing in jaarlijkse operationele kosten (OPEX) investeringskosten (CAPEX), rente en opbrengsten.
b.Inzicht in de financiering en opbrengsten van de gebiedstransformatie die onderdeel is van het zonnepark ook in relatie tot de totale opbrengsten van de totale ontwikkeling.
c.Het aantoonbaar kunnen beschikken over de benodigde grond en de bijbehorende  financiële aspecten.
d.Realisme in de elektriciteitsaansluiting, waar wordt aangesloten, wie de afnemer van de stroom wordt en de financiële aspecten daarvan. 
e.Achtergrond op de financierbaarheid van het zonnepark voor wat betreft eigen en vreemd vermogen, rente en </t>
    </r>
    <r>
      <rPr>
        <sz val="11"/>
        <color theme="1"/>
        <rFont val="Aptos Narrow"/>
        <family val="2"/>
      </rPr>
      <t xml:space="preserve">rendement, ook over de periode van 20 jaar. De beoordeling vindt plaats aan de hand van het bijbehorende format. Daarbij wordt gekeken naar de compleetheid en de realiteit van de ingevulde cijfers. </t>
    </r>
  </si>
  <si>
    <t>De initiatiefnemer krijgt een hogere beoordeling wanneer hij een track-record kan overleggen van eerder gerealiseerde zonneparken. Bij de  beoordeling wordt gekeken naar  kwantiteit (aantal parken) en kwaliteit (gerealiseerde maatschappelijke meerwaarde), waarbij de gemeente vooral op zoek is naar ervaring met de realisatie van maatschappelijke  meerwaarde. De adviescommissie wordt gevraagd een mate van vertrouwen in de realisatie van maatschappelijke meerwaarde door dit collectief van initiatiefnemers op basis van gerealiseerde projecten te kwantificeren in een rapportcijfer.</t>
  </si>
  <si>
    <t xml:space="preserve"> Het verdienvermogen van het zonnepark in de vorm van netto contante waarde over een periode van 20 jaar in relatie tot de omvang van de opwek en gebiedstransformatie . Dit beoordelen we aan de hand van het format businesscase en de daaruit af te leiden getallen voor de cumulatieve kasstroom over een periode van 20 jaar en de terugverdientijden. Dit wordt gerelateerd aan de rest van de businesscase waarbij de investeringen en jaarkosten  van de gebiedstransformatie en gebiedsfonds worden meegewogen. </t>
  </si>
  <si>
    <t>Het is op voorhand niet te zeggen wat innovatief is en wat niet. De gemeente kijkt hier nadrukkelijk niet alleen naar innovatieve technieken, maar legt de nadruk op hoe de toepassing van innovaties bijdraagt aan het oplossen van maatschappelijke opgaven, in het kader van duurzame energieopwek of die bijdragen aan de gebiedstransitie. Juist de combinatie van bepaalde toepassingen kan dan als innovatief worden aangemerkt. Belangrijk daarbij is dat de innovaties een maatschappelijke meerwaarde hebben. Het gaat niet om de kwantiteit. Ook één innovatie die goed is uitgewerkt kan tot een hoge score leiden op dit criterium. We zien vooral meerwaarde voor innovaties die bijdragen aan duurzaam grondgebruik, de gebiedstransformatie en meerwaarde voor de omgeving en/of een lagere belasting op het energiesysteem.</t>
  </si>
  <si>
    <t>EINDSCORE</t>
  </si>
  <si>
    <t>score</t>
  </si>
  <si>
    <t>weging</t>
  </si>
  <si>
    <t>Criterium 1</t>
  </si>
  <si>
    <t>Criterium 2</t>
  </si>
  <si>
    <t>Criterium 3</t>
  </si>
  <si>
    <t>Criterium 4</t>
  </si>
  <si>
    <t>Criterium 5</t>
  </si>
  <si>
    <t>Criterium 6</t>
  </si>
  <si>
    <t>EINDCIJFER</t>
  </si>
  <si>
    <t>Initiatiefnemer dient te beschrijven op welke wijze lokaal eigenaarschap wordt gerealiseerd. Het eigenaarschap van het zonnepark is zo veel mogelijk lokaal. Het streven daarbij is tenminste 50% lokaal eigenaarschap.Initiatiefnemers wordt gevraagd alternatieven aan te geven voor financiële participatie als 50% eigenaarschap niet haalbaar is en aan te tonen wat zij hebben gedaan om dit wel te realiseren.</t>
  </si>
  <si>
    <t>Eindscores</t>
  </si>
  <si>
    <t>Ranking</t>
  </si>
  <si>
    <t>Inschrijver 1</t>
  </si>
  <si>
    <t>Inschrijver 2</t>
  </si>
  <si>
    <t>Inschrijver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</si>
</sst>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font>
      <sz val="11"/>
      <color theme="1"/>
      <name val="Corbel"/>
      <family val="2"/>
      <scheme val="minor"/>
    </font>
    <font>
      <b/>
      <sz val="11"/>
      <color theme="1"/>
      <name val="Corbel"/>
      <family val="2"/>
      <scheme val="minor"/>
    </font>
    <font>
      <sz val="11"/>
      <color rgb="FF000000"/>
      <name val="Corbel"/>
      <family val="2"/>
      <scheme val="minor"/>
    </font>
    <font>
      <sz val="11"/>
      <color rgb="FFFF0000"/>
      <name val="Corbel"/>
      <family val="2"/>
      <scheme val="minor"/>
    </font>
    <font>
      <b/>
      <sz val="11"/>
      <color rgb="FFFF0000"/>
      <name val="Corbel"/>
      <family val="2"/>
      <scheme val="minor"/>
    </font>
    <font>
      <sz val="11"/>
      <name val="Corbel"/>
      <family val="2"/>
      <scheme val="minor"/>
    </font>
    <font>
      <u/>
      <sz val="11"/>
      <color theme="1"/>
      <name val="Corbel"/>
      <family val="2"/>
      <scheme val="minor"/>
    </font>
    <font>
      <sz val="8"/>
      <name val="Corbel"/>
      <family val="2"/>
      <scheme val="minor"/>
    </font>
    <font>
      <sz val="11"/>
      <color rgb="FF000000"/>
      <name val="Aptos Narrow"/>
    </font>
    <font>
      <sz val="11"/>
      <color rgb="FFFF0000"/>
      <name val="Aptos Narrow"/>
    </font>
    <font>
      <sz val="11"/>
      <color theme="1"/>
      <name val="Aptos Narrow"/>
      <family val="2"/>
    </font>
    <font>
      <b/>
      <sz val="11"/>
      <name val="Corbel"/>
      <family val="2"/>
      <scheme val="minor"/>
    </font>
    <font>
      <sz val="11"/>
      <color theme="0" tint="-0.499984740745262"/>
      <name val="Corbel"/>
      <family val="2"/>
      <scheme val="minor"/>
    </font>
    <font>
      <sz val="11"/>
      <color theme="1"/>
      <name val="Aptos Narrow"/>
    </font>
    <font>
      <sz val="11"/>
      <color theme="0" tint="-0.34998626667073579"/>
      <name val="Corbel"/>
      <family val="2"/>
      <scheme val="minor"/>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theme="5"/>
      </left>
      <right style="medium">
        <color theme="5"/>
      </right>
      <top style="medium">
        <color theme="5"/>
      </top>
      <bottom style="medium">
        <color theme="5"/>
      </bottom>
      <diagonal/>
    </border>
    <border>
      <left style="medium">
        <color theme="5"/>
      </left>
      <right style="medium">
        <color theme="5"/>
      </right>
      <top style="medium">
        <color theme="5"/>
      </top>
      <bottom/>
      <diagonal/>
    </border>
    <border>
      <left style="medium">
        <color theme="5"/>
      </left>
      <right style="medium">
        <color theme="5"/>
      </right>
      <top/>
      <bottom/>
      <diagonal/>
    </border>
    <border>
      <left style="medium">
        <color theme="5"/>
      </left>
      <right style="medium">
        <color theme="5"/>
      </right>
      <top/>
      <bottom style="medium">
        <color theme="5"/>
      </bottom>
      <diagonal/>
    </border>
  </borders>
  <cellStyleXfs count="1">
    <xf numFmtId="0" fontId="0" fillId="0" borderId="0"/>
  </cellStyleXfs>
  <cellXfs count="56">
    <xf numFmtId="0" fontId="0" fillId="0" borderId="0" xfId="0"/>
    <xf numFmtId="0" fontId="1" fillId="0" borderId="0" xfId="0" applyFont="1"/>
    <xf numFmtId="0" fontId="1" fillId="0" borderId="0" xfId="0" applyFont="1" applyAlignment="1">
      <alignment horizontal="left" vertical="top"/>
    </xf>
    <xf numFmtId="0" fontId="2" fillId="0" borderId="0" xfId="0" applyFont="1" applyAlignment="1">
      <alignment horizontal="left" vertical="top" wrapText="1"/>
    </xf>
    <xf numFmtId="0" fontId="1" fillId="0" borderId="0" xfId="0" applyFont="1" applyAlignment="1">
      <alignment vertical="top"/>
    </xf>
    <xf numFmtId="0" fontId="0" fillId="0" borderId="0" xfId="0" applyAlignment="1">
      <alignment vertical="top" wrapText="1"/>
    </xf>
    <xf numFmtId="0" fontId="2" fillId="0" borderId="0" xfId="0" applyFont="1" applyAlignment="1">
      <alignment vertical="top" wrapText="1"/>
    </xf>
    <xf numFmtId="49" fontId="1" fillId="0" borderId="0" xfId="0" applyNumberFormat="1" applyFont="1" applyAlignment="1">
      <alignment vertical="top"/>
    </xf>
    <xf numFmtId="0" fontId="0" fillId="0" borderId="0" xfId="0" applyAlignment="1">
      <alignment vertical="top"/>
    </xf>
    <xf numFmtId="0" fontId="0" fillId="0" borderId="0" xfId="0" applyAlignment="1">
      <alignment horizontal="left" vertical="top"/>
    </xf>
    <xf numFmtId="49" fontId="0" fillId="0" borderId="0" xfId="0" applyNumberFormat="1" applyAlignment="1">
      <alignment vertical="top"/>
    </xf>
    <xf numFmtId="49" fontId="0" fillId="0" borderId="0" xfId="0" applyNumberFormat="1" applyAlignment="1">
      <alignment horizontal="center" vertical="center"/>
    </xf>
    <xf numFmtId="0" fontId="1" fillId="0" borderId="0" xfId="0" applyFont="1" applyAlignment="1">
      <alignment vertical="top" wrapText="1"/>
    </xf>
    <xf numFmtId="9" fontId="3" fillId="0" borderId="0" xfId="0" applyNumberFormat="1" applyFont="1" applyAlignment="1">
      <alignment horizontal="center" vertical="center"/>
    </xf>
    <xf numFmtId="0" fontId="5" fillId="0" borderId="0" xfId="0" applyFont="1" applyAlignment="1">
      <alignment vertical="top" wrapText="1"/>
    </xf>
    <xf numFmtId="0" fontId="6" fillId="0" borderId="0" xfId="0" applyFont="1" applyAlignment="1">
      <alignment horizontal="left" vertical="top"/>
    </xf>
    <xf numFmtId="0" fontId="4" fillId="0" borderId="0" xfId="0" applyFont="1" applyAlignment="1">
      <alignment horizontal="center" vertical="center"/>
    </xf>
    <xf numFmtId="0" fontId="3" fillId="0" borderId="0" xfId="0" applyFont="1" applyAlignment="1">
      <alignment horizontal="center" vertical="center"/>
    </xf>
    <xf numFmtId="164" fontId="4" fillId="0" borderId="0" xfId="0" applyNumberFormat="1" applyFont="1" applyAlignment="1">
      <alignment horizontal="center" vertical="center"/>
    </xf>
    <xf numFmtId="164" fontId="3" fillId="0" borderId="0" xfId="0" applyNumberFormat="1" applyFont="1" applyAlignment="1">
      <alignment horizontal="center" vertical="center"/>
    </xf>
    <xf numFmtId="0" fontId="10" fillId="0" borderId="0" xfId="0" applyFont="1" applyAlignment="1">
      <alignment vertical="top" wrapText="1"/>
    </xf>
    <xf numFmtId="0" fontId="1" fillId="0" borderId="1" xfId="0" applyFont="1" applyBorder="1" applyAlignment="1">
      <alignment wrapText="1"/>
    </xf>
    <xf numFmtId="0" fontId="0" fillId="0" borderId="2" xfId="0" applyBorder="1"/>
    <xf numFmtId="0" fontId="0" fillId="0" borderId="3" xfId="0" applyBorder="1"/>
    <xf numFmtId="0" fontId="0" fillId="0" borderId="4" xfId="0" applyBorder="1" applyAlignment="1">
      <alignment wrapText="1"/>
    </xf>
    <xf numFmtId="0" fontId="1" fillId="0" borderId="6" xfId="0" applyFont="1" applyBorder="1" applyAlignment="1">
      <alignment wrapText="1"/>
    </xf>
    <xf numFmtId="0" fontId="1" fillId="0" borderId="7" xfId="0" applyFont="1" applyBorder="1"/>
    <xf numFmtId="0" fontId="0" fillId="0" borderId="7" xfId="0" applyBorder="1"/>
    <xf numFmtId="0" fontId="0" fillId="0" borderId="8" xfId="0" applyBorder="1"/>
    <xf numFmtId="9" fontId="0" fillId="0" borderId="5" xfId="0" applyNumberFormat="1" applyBorder="1"/>
    <xf numFmtId="0" fontId="11" fillId="0" borderId="0" xfId="0" applyFont="1" applyAlignment="1">
      <alignment horizontal="center" vertical="center"/>
    </xf>
    <xf numFmtId="9" fontId="5" fillId="0" borderId="0" xfId="0" applyNumberFormat="1" applyFont="1" applyAlignment="1">
      <alignment horizontal="center" vertical="center"/>
    </xf>
    <xf numFmtId="0" fontId="5" fillId="0" borderId="0" xfId="0" applyFont="1" applyAlignment="1">
      <alignment horizontal="center" vertical="center"/>
    </xf>
    <xf numFmtId="0" fontId="0" fillId="0" borderId="11" xfId="0" applyBorder="1" applyAlignment="1">
      <alignment vertical="top" wrapText="1"/>
    </xf>
    <xf numFmtId="0" fontId="5" fillId="0" borderId="11" xfId="0" applyFont="1" applyBorder="1" applyAlignment="1">
      <alignment vertical="top" wrapText="1"/>
    </xf>
    <xf numFmtId="0" fontId="10" fillId="0" borderId="11" xfId="0" applyFont="1" applyBorder="1" applyAlignment="1">
      <alignment vertical="top" wrapText="1"/>
    </xf>
    <xf numFmtId="0" fontId="0" fillId="0" borderId="12" xfId="0" applyBorder="1" applyAlignment="1">
      <alignment vertical="top" wrapText="1"/>
    </xf>
    <xf numFmtId="0" fontId="1" fillId="0" borderId="0" xfId="0" applyFont="1" applyAlignment="1">
      <alignment horizontal="right" vertical="top"/>
    </xf>
    <xf numFmtId="0" fontId="1" fillId="0" borderId="0" xfId="0" applyFont="1" applyAlignment="1">
      <alignment horizontal="right" vertical="top" wrapText="1"/>
    </xf>
    <xf numFmtId="0" fontId="12" fillId="0" borderId="0" xfId="0" applyFont="1" applyAlignment="1">
      <alignment vertical="top" wrapText="1"/>
    </xf>
    <xf numFmtId="49" fontId="12" fillId="0" borderId="0" xfId="0" applyNumberFormat="1" applyFont="1" applyAlignment="1">
      <alignment horizontal="center" vertical="center"/>
    </xf>
    <xf numFmtId="9" fontId="12" fillId="0" borderId="0" xfId="0" applyNumberFormat="1" applyFont="1" applyAlignment="1">
      <alignment horizontal="center" vertical="center"/>
    </xf>
    <xf numFmtId="0" fontId="0" fillId="0" borderId="9" xfId="0" applyBorder="1" applyAlignment="1">
      <alignment vertical="top" wrapText="1"/>
    </xf>
    <xf numFmtId="0" fontId="10" fillId="0" borderId="10" xfId="0" applyFont="1" applyBorder="1" applyAlignment="1">
      <alignment vertical="top" wrapText="1"/>
    </xf>
    <xf numFmtId="0" fontId="0" fillId="0" borderId="10" xfId="0" applyBorder="1" applyAlignment="1">
      <alignment vertical="top" wrapText="1"/>
    </xf>
    <xf numFmtId="0" fontId="1" fillId="0" borderId="0" xfId="0" applyFont="1" applyAlignment="1">
      <alignment horizontal="right"/>
    </xf>
    <xf numFmtId="0" fontId="0" fillId="0" borderId="0" xfId="0" applyAlignment="1">
      <alignment horizontal="right"/>
    </xf>
    <xf numFmtId="0" fontId="1" fillId="0" borderId="5" xfId="0" applyFont="1" applyBorder="1" applyAlignment="1">
      <alignment horizontal="right"/>
    </xf>
    <xf numFmtId="0" fontId="0" fillId="0" borderId="0" xfId="0" applyAlignment="1">
      <alignment horizontal="right" vertical="top" wrapText="1"/>
    </xf>
    <xf numFmtId="49" fontId="0" fillId="0" borderId="0" xfId="0" applyNumberFormat="1" applyAlignment="1">
      <alignment vertical="top" wrapText="1"/>
    </xf>
    <xf numFmtId="0" fontId="13" fillId="0" borderId="0" xfId="0" applyFont="1" applyAlignment="1">
      <alignment vertical="top" wrapText="1"/>
    </xf>
    <xf numFmtId="0" fontId="14" fillId="0" borderId="0" xfId="0" applyFont="1" applyAlignment="1">
      <alignment vertical="top" wrapText="1"/>
    </xf>
    <xf numFmtId="49" fontId="14" fillId="0" borderId="0" xfId="0" applyNumberFormat="1" applyFont="1" applyAlignment="1">
      <alignment horizontal="center" vertical="center"/>
    </xf>
    <xf numFmtId="9" fontId="14" fillId="0" borderId="0" xfId="0" applyNumberFormat="1" applyFont="1" applyAlignment="1">
      <alignment horizontal="center" vertical="center"/>
    </xf>
    <xf numFmtId="9" fontId="3" fillId="0" borderId="0" xfId="0" applyNumberFormat="1" applyFont="1" applyAlignment="1">
      <alignment horizontal="center" vertical="center"/>
    </xf>
    <xf numFmtId="164" fontId="3" fillId="0" borderId="0" xfId="0" applyNumberFormat="1" applyFont="1" applyAlignment="1">
      <alignment horizontal="center" vertic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Gemeente Westerkwartier">
      <a:dk1>
        <a:srgbClr val="000000"/>
      </a:dk1>
      <a:lt1>
        <a:srgbClr val="FFFFFF"/>
      </a:lt1>
      <a:dk2>
        <a:srgbClr val="4E4B44"/>
      </a:dk2>
      <a:lt2>
        <a:srgbClr val="FFFFFF"/>
      </a:lt2>
      <a:accent1>
        <a:srgbClr val="BFD730"/>
      </a:accent1>
      <a:accent2>
        <a:srgbClr val="5DBEEC"/>
      </a:accent2>
      <a:accent3>
        <a:srgbClr val="814997"/>
      </a:accent3>
      <a:accent4>
        <a:srgbClr val="EC6608"/>
      </a:accent4>
      <a:accent5>
        <a:srgbClr val="FEEC00"/>
      </a:accent5>
      <a:accent6>
        <a:srgbClr val="1572AF"/>
      </a:accent6>
      <a:hlink>
        <a:srgbClr val="1572AF"/>
      </a:hlink>
      <a:folHlink>
        <a:srgbClr val="814997"/>
      </a:folHlink>
    </a:clrScheme>
    <a:fontScheme name="Gemeente Westerkwartier">
      <a:majorFont>
        <a:latin typeface="Corbel Light"/>
        <a:ea typeface=""/>
        <a:cs typeface=""/>
      </a:majorFont>
      <a:minorFont>
        <a:latin typeface="Corbe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4BC01-7310-45BF-AF3F-B63BC632369F}">
  <dimension ref="A1:H21"/>
  <sheetViews>
    <sheetView topLeftCell="A15" zoomScale="85" zoomScaleNormal="85" workbookViewId="0">
      <selection activeCell="C19" sqref="C19"/>
    </sheetView>
  </sheetViews>
  <sheetFormatPr defaultColWidth="8.875" defaultRowHeight="14.45"/>
  <cols>
    <col min="1" max="1" width="45.875" style="9" customWidth="1"/>
    <col min="2" max="2" width="42.625" style="5" customWidth="1"/>
    <col min="3" max="3" width="94.125" style="5" customWidth="1"/>
    <col min="4" max="4" width="25.5" style="10" hidden="1" customWidth="1"/>
    <col min="5" max="5" width="18.125" style="17" hidden="1" customWidth="1"/>
    <col min="6" max="6" width="18.125" style="19" hidden="1" customWidth="1"/>
    <col min="7" max="7" width="22.5" style="17" hidden="1" customWidth="1"/>
    <col min="8" max="8" width="84" style="5" customWidth="1"/>
    <col min="9" max="16384" width="8.875" style="8"/>
  </cols>
  <sheetData>
    <row r="1" spans="1:8" s="4" customFormat="1">
      <c r="A1" s="2" t="s">
        <v>0</v>
      </c>
      <c r="B1" s="12" t="s">
        <v>1</v>
      </c>
      <c r="C1" s="12" t="s">
        <v>2</v>
      </c>
      <c r="D1" s="7" t="s">
        <v>3</v>
      </c>
      <c r="E1" s="16" t="s">
        <v>4</v>
      </c>
      <c r="F1" s="18" t="s">
        <v>5</v>
      </c>
      <c r="G1" s="16" t="s">
        <v>6</v>
      </c>
      <c r="H1" s="12" t="s">
        <v>7</v>
      </c>
    </row>
    <row r="2" spans="1:8" ht="86.45">
      <c r="A2" s="15" t="s">
        <v>8</v>
      </c>
      <c r="B2" s="5" t="s">
        <v>9</v>
      </c>
      <c r="C2" s="5" t="s">
        <v>10</v>
      </c>
      <c r="D2" s="11" t="s">
        <v>11</v>
      </c>
      <c r="E2" s="13">
        <v>0.25</v>
      </c>
      <c r="F2" s="55">
        <v>7.5</v>
      </c>
      <c r="G2" s="54">
        <v>0.35</v>
      </c>
      <c r="H2" s="5" t="s">
        <v>12</v>
      </c>
    </row>
    <row r="3" spans="1:8" ht="86.45">
      <c r="B3" s="5" t="s">
        <v>13</v>
      </c>
      <c r="C3" s="5" t="s">
        <v>14</v>
      </c>
      <c r="D3" s="11" t="s">
        <v>11</v>
      </c>
      <c r="E3" s="13">
        <v>0.25</v>
      </c>
      <c r="F3" s="55"/>
      <c r="G3" s="54"/>
      <c r="H3" s="5" t="s">
        <v>15</v>
      </c>
    </row>
    <row r="4" spans="1:8" ht="97.5" customHeight="1">
      <c r="B4" s="5" t="s">
        <v>16</v>
      </c>
      <c r="C4" s="5" t="s">
        <v>17</v>
      </c>
      <c r="D4" s="11" t="s">
        <v>11</v>
      </c>
      <c r="E4" s="13">
        <v>0.25</v>
      </c>
      <c r="F4" s="55"/>
      <c r="G4" s="54"/>
      <c r="H4" s="5" t="s">
        <v>18</v>
      </c>
    </row>
    <row r="5" spans="1:8" ht="72">
      <c r="B5" s="5" t="s">
        <v>19</v>
      </c>
      <c r="C5" s="5" t="s">
        <v>20</v>
      </c>
      <c r="D5" s="11" t="s">
        <v>11</v>
      </c>
      <c r="E5" s="13">
        <v>0.25</v>
      </c>
      <c r="F5" s="55"/>
      <c r="G5" s="54"/>
      <c r="H5" s="5" t="s">
        <v>21</v>
      </c>
    </row>
    <row r="6" spans="1:8" ht="32.25" customHeight="1">
      <c r="A6" s="15" t="s">
        <v>22</v>
      </c>
      <c r="B6" s="3" t="s">
        <v>23</v>
      </c>
      <c r="C6" s="5" t="s">
        <v>24</v>
      </c>
      <c r="D6" s="11" t="s">
        <v>11</v>
      </c>
      <c r="E6" s="13">
        <v>0.1</v>
      </c>
      <c r="F6" s="55">
        <v>5.5</v>
      </c>
      <c r="G6" s="54">
        <v>0.15</v>
      </c>
      <c r="H6" s="5" t="s">
        <v>25</v>
      </c>
    </row>
    <row r="7" spans="1:8" ht="72">
      <c r="B7" s="3" t="s">
        <v>26</v>
      </c>
      <c r="C7" s="14" t="s">
        <v>27</v>
      </c>
      <c r="D7" s="11" t="s">
        <v>11</v>
      </c>
      <c r="E7" s="13">
        <v>0.3</v>
      </c>
      <c r="F7" s="55"/>
      <c r="G7" s="54"/>
      <c r="H7" s="5" t="s">
        <v>28</v>
      </c>
    </row>
    <row r="8" spans="1:8" ht="62.25" customHeight="1">
      <c r="B8" s="3" t="s">
        <v>29</v>
      </c>
      <c r="C8" s="5" t="s">
        <v>30</v>
      </c>
      <c r="D8" s="11" t="s">
        <v>11</v>
      </c>
      <c r="E8" s="13">
        <v>0.3</v>
      </c>
      <c r="F8" s="55"/>
      <c r="G8" s="54"/>
      <c r="H8" s="5" t="s">
        <v>31</v>
      </c>
    </row>
    <row r="9" spans="1:8" ht="61.5" customHeight="1">
      <c r="B9" s="6" t="s">
        <v>32</v>
      </c>
      <c r="C9" s="5" t="s">
        <v>33</v>
      </c>
      <c r="D9" s="11" t="s">
        <v>11</v>
      </c>
      <c r="E9" s="13">
        <v>0.3</v>
      </c>
      <c r="F9" s="55"/>
      <c r="G9" s="54"/>
      <c r="H9" s="5" t="s">
        <v>34</v>
      </c>
    </row>
    <row r="10" spans="1:8" ht="63" customHeight="1">
      <c r="A10" s="15" t="s">
        <v>35</v>
      </c>
      <c r="B10" s="5" t="s">
        <v>36</v>
      </c>
      <c r="C10" s="5" t="s">
        <v>37</v>
      </c>
      <c r="D10" s="11" t="s">
        <v>11</v>
      </c>
      <c r="E10" s="13">
        <v>0.3</v>
      </c>
      <c r="F10" s="55">
        <v>5.5</v>
      </c>
      <c r="G10" s="54">
        <v>0.2</v>
      </c>
      <c r="H10" s="5" t="s">
        <v>38</v>
      </c>
    </row>
    <row r="11" spans="1:8" ht="86.45">
      <c r="B11" s="5" t="s">
        <v>39</v>
      </c>
      <c r="C11" s="5" t="s">
        <v>40</v>
      </c>
      <c r="D11" s="11" t="s">
        <v>11</v>
      </c>
      <c r="E11" s="13">
        <v>0.3</v>
      </c>
      <c r="F11" s="55"/>
      <c r="G11" s="54"/>
      <c r="H11" s="5" t="s">
        <v>41</v>
      </c>
    </row>
    <row r="12" spans="1:8" ht="62.25" customHeight="1">
      <c r="A12" s="8"/>
      <c r="B12" s="5" t="s">
        <v>42</v>
      </c>
      <c r="C12" s="50" t="s">
        <v>43</v>
      </c>
      <c r="D12" s="11" t="s">
        <v>11</v>
      </c>
      <c r="E12" s="13">
        <v>0.2</v>
      </c>
      <c r="F12" s="55"/>
      <c r="G12" s="54"/>
      <c r="H12" s="5" t="s">
        <v>44</v>
      </c>
    </row>
    <row r="13" spans="1:8" ht="57.6">
      <c r="A13" s="8"/>
      <c r="B13" s="5" t="s">
        <v>45</v>
      </c>
      <c r="C13" s="5" t="s">
        <v>46</v>
      </c>
      <c r="D13" s="11" t="s">
        <v>11</v>
      </c>
      <c r="E13" s="13">
        <v>0.2</v>
      </c>
      <c r="F13" s="55"/>
      <c r="G13" s="54"/>
      <c r="H13" s="5" t="s">
        <v>47</v>
      </c>
    </row>
    <row r="14" spans="1:8">
      <c r="B14" s="51"/>
      <c r="C14" s="51"/>
      <c r="D14" s="52"/>
      <c r="E14" s="53"/>
      <c r="F14" s="55"/>
      <c r="G14" s="54"/>
    </row>
    <row r="15" spans="1:8" ht="198.75" customHeight="1">
      <c r="A15" s="15" t="s">
        <v>48</v>
      </c>
      <c r="B15" s="5" t="s">
        <v>49</v>
      </c>
      <c r="C15" s="20" t="s">
        <v>50</v>
      </c>
      <c r="D15" s="11" t="s">
        <v>11</v>
      </c>
      <c r="E15" s="13">
        <v>0.6</v>
      </c>
      <c r="F15" s="55">
        <v>5.5</v>
      </c>
      <c r="G15" s="54">
        <v>0.2</v>
      </c>
      <c r="H15" s="5" t="s">
        <v>51</v>
      </c>
    </row>
    <row r="16" spans="1:8" ht="107.25" customHeight="1">
      <c r="B16" s="5" t="s">
        <v>52</v>
      </c>
      <c r="C16" s="5" t="s">
        <v>53</v>
      </c>
      <c r="D16" s="11" t="s">
        <v>11</v>
      </c>
      <c r="E16" s="13">
        <v>0.3</v>
      </c>
      <c r="F16" s="55"/>
      <c r="G16" s="54"/>
      <c r="H16" s="5" t="s">
        <v>54</v>
      </c>
    </row>
    <row r="17" spans="1:8" ht="78.75" customHeight="1">
      <c r="B17" s="5" t="s">
        <v>55</v>
      </c>
      <c r="C17" s="5" t="s">
        <v>56</v>
      </c>
      <c r="D17" s="11" t="s">
        <v>11</v>
      </c>
      <c r="E17" s="13">
        <v>0.1</v>
      </c>
      <c r="F17" s="55"/>
      <c r="G17" s="54"/>
      <c r="H17" s="5" t="s">
        <v>57</v>
      </c>
    </row>
    <row r="18" spans="1:8" ht="129" customHeight="1">
      <c r="A18" s="15" t="s">
        <v>58</v>
      </c>
      <c r="B18" s="5" t="s">
        <v>59</v>
      </c>
      <c r="C18" s="5" t="s">
        <v>60</v>
      </c>
      <c r="D18" s="11" t="s">
        <v>11</v>
      </c>
      <c r="E18" s="13">
        <v>1</v>
      </c>
      <c r="F18" s="19" t="s">
        <v>61</v>
      </c>
      <c r="G18" s="13">
        <v>0.05</v>
      </c>
      <c r="H18" s="5" t="s">
        <v>62</v>
      </c>
    </row>
    <row r="19" spans="1:8" ht="86.45">
      <c r="A19" s="15" t="s">
        <v>63</v>
      </c>
      <c r="B19" s="5" t="s">
        <v>64</v>
      </c>
      <c r="C19" s="5" t="s">
        <v>65</v>
      </c>
      <c r="D19" s="10" t="s">
        <v>66</v>
      </c>
      <c r="E19" s="17">
        <v>100</v>
      </c>
      <c r="F19" s="19" t="s">
        <v>61</v>
      </c>
      <c r="G19" s="13">
        <v>0.05</v>
      </c>
      <c r="H19" s="5" t="s">
        <v>67</v>
      </c>
    </row>
    <row r="21" spans="1:8">
      <c r="A21" s="2"/>
      <c r="G21" s="13">
        <f>SUM(G2:G19)</f>
        <v>1</v>
      </c>
    </row>
  </sheetData>
  <mergeCells count="8">
    <mergeCell ref="G2:G5"/>
    <mergeCell ref="G6:G9"/>
    <mergeCell ref="G10:G14"/>
    <mergeCell ref="G15:G17"/>
    <mergeCell ref="F2:F5"/>
    <mergeCell ref="F6:F9"/>
    <mergeCell ref="F10:F14"/>
    <mergeCell ref="F15:F1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D9FFE-96BE-4B41-A856-F1F70615BAA5}">
  <dimension ref="A1:F40"/>
  <sheetViews>
    <sheetView topLeftCell="A10" workbookViewId="0">
      <selection activeCell="C14" sqref="C14"/>
    </sheetView>
  </sheetViews>
  <sheetFormatPr defaultColWidth="8.875" defaultRowHeight="14.45"/>
  <cols>
    <col min="1" max="1" width="31.625" style="9" customWidth="1"/>
    <col min="2" max="2" width="43" style="5" customWidth="1"/>
    <col min="3" max="3" width="80.625" style="5" customWidth="1"/>
    <col min="4" max="4" width="15" style="5" customWidth="1"/>
    <col min="5" max="5" width="18.625" style="10" customWidth="1"/>
    <col min="6" max="6" width="20.5" style="32" customWidth="1"/>
  </cols>
  <sheetData>
    <row r="1" spans="1:6" ht="15" thickBot="1">
      <c r="A1" s="2" t="s">
        <v>0</v>
      </c>
      <c r="B1" s="12" t="s">
        <v>1</v>
      </c>
      <c r="C1" s="12" t="s">
        <v>2</v>
      </c>
      <c r="D1" s="12" t="s">
        <v>68</v>
      </c>
      <c r="E1" s="7" t="s">
        <v>3</v>
      </c>
      <c r="F1" s="30" t="s">
        <v>4</v>
      </c>
    </row>
    <row r="2" spans="1:6" ht="115.15">
      <c r="A2" s="15" t="s">
        <v>8</v>
      </c>
      <c r="B2" s="5" t="s">
        <v>9</v>
      </c>
      <c r="C2" s="5" t="s">
        <v>10</v>
      </c>
      <c r="D2" s="44"/>
      <c r="E2" s="11" t="s">
        <v>11</v>
      </c>
      <c r="F2" s="31">
        <v>0.25</v>
      </c>
    </row>
    <row r="3" spans="1:6" ht="100.9">
      <c r="B3" s="5" t="s">
        <v>13</v>
      </c>
      <c r="C3" s="5" t="s">
        <v>69</v>
      </c>
      <c r="D3" s="33"/>
      <c r="E3" s="11" t="s">
        <v>11</v>
      </c>
      <c r="F3" s="31">
        <v>0.25</v>
      </c>
    </row>
    <row r="4" spans="1:6" ht="100.9">
      <c r="B4" s="5" t="s">
        <v>16</v>
      </c>
      <c r="C4" s="5" t="s">
        <v>17</v>
      </c>
      <c r="D4" s="33"/>
      <c r="E4" s="11" t="s">
        <v>11</v>
      </c>
      <c r="F4" s="31">
        <v>0.25</v>
      </c>
    </row>
    <row r="5" spans="1:6" ht="87" thickBot="1">
      <c r="B5" s="5" t="s">
        <v>19</v>
      </c>
      <c r="C5" s="5" t="s">
        <v>70</v>
      </c>
      <c r="D5" s="36"/>
      <c r="E5" s="11" t="s">
        <v>11</v>
      </c>
      <c r="F5" s="31">
        <v>0.25</v>
      </c>
    </row>
    <row r="6" spans="1:6">
      <c r="C6" s="37" t="s">
        <v>71</v>
      </c>
      <c r="D6" s="5">
        <f>D2*F2+D3*F3+D4*F4+D5*F5</f>
        <v>0</v>
      </c>
      <c r="E6" s="11"/>
      <c r="F6" s="31"/>
    </row>
    <row r="7" spans="1:6" ht="15" thickBot="1">
      <c r="E7" s="11"/>
      <c r="F7" s="31"/>
    </row>
    <row r="8" spans="1:6" ht="43.15">
      <c r="A8" s="15" t="s">
        <v>22</v>
      </c>
      <c r="B8" s="3" t="s">
        <v>23</v>
      </c>
      <c r="C8" s="5" t="s">
        <v>72</v>
      </c>
      <c r="D8" s="44"/>
      <c r="E8" s="11" t="s">
        <v>11</v>
      </c>
      <c r="F8" s="31">
        <v>0.1</v>
      </c>
    </row>
    <row r="9" spans="1:6" ht="57.6">
      <c r="B9" s="3" t="s">
        <v>26</v>
      </c>
      <c r="C9" s="14" t="s">
        <v>27</v>
      </c>
      <c r="D9" s="34"/>
      <c r="E9" s="11" t="s">
        <v>11</v>
      </c>
      <c r="F9" s="31">
        <v>0.3</v>
      </c>
    </row>
    <row r="10" spans="1:6" ht="57.6">
      <c r="B10" s="3" t="s">
        <v>73</v>
      </c>
      <c r="C10" s="5" t="s">
        <v>30</v>
      </c>
      <c r="D10" s="33"/>
      <c r="E10" s="11" t="s">
        <v>11</v>
      </c>
      <c r="F10" s="31">
        <v>0.3</v>
      </c>
    </row>
    <row r="11" spans="1:6" ht="58.15" thickBot="1">
      <c r="B11" s="6" t="s">
        <v>74</v>
      </c>
      <c r="C11" s="5" t="s">
        <v>33</v>
      </c>
      <c r="D11" s="36"/>
      <c r="E11" s="11" t="s">
        <v>11</v>
      </c>
      <c r="F11" s="31">
        <v>0.3</v>
      </c>
    </row>
    <row r="12" spans="1:6">
      <c r="B12" s="6"/>
      <c r="C12" s="38" t="s">
        <v>75</v>
      </c>
      <c r="D12" s="5">
        <f>D8*F8+D9*F9+D10*F10+D11*F11</f>
        <v>0</v>
      </c>
      <c r="E12" s="11"/>
      <c r="F12" s="31"/>
    </row>
    <row r="13" spans="1:6" ht="15" thickBot="1">
      <c r="B13" s="6"/>
      <c r="E13" s="11"/>
      <c r="F13" s="31"/>
    </row>
    <row r="14" spans="1:6" ht="72">
      <c r="A14" s="15" t="s">
        <v>76</v>
      </c>
      <c r="B14" s="5" t="s">
        <v>36</v>
      </c>
      <c r="C14" s="5" t="s">
        <v>37</v>
      </c>
      <c r="D14" s="44"/>
      <c r="E14" s="11" t="s">
        <v>11</v>
      </c>
      <c r="F14" s="31">
        <v>0.3</v>
      </c>
    </row>
    <row r="15" spans="1:6" ht="72">
      <c r="B15" s="5" t="s">
        <v>77</v>
      </c>
      <c r="C15" s="5" t="s">
        <v>78</v>
      </c>
      <c r="D15" s="33"/>
      <c r="E15" s="11" t="s">
        <v>11</v>
      </c>
      <c r="F15" s="31">
        <v>0.3</v>
      </c>
    </row>
    <row r="16" spans="1:6" ht="72">
      <c r="A16" s="8"/>
      <c r="B16" s="5" t="s">
        <v>42</v>
      </c>
      <c r="C16" s="20" t="s">
        <v>79</v>
      </c>
      <c r="D16" s="35"/>
      <c r="E16" s="11" t="s">
        <v>11</v>
      </c>
      <c r="F16" s="31">
        <v>0.2</v>
      </c>
    </row>
    <row r="17" spans="1:6" ht="87" thickBot="1">
      <c r="A17" s="8"/>
      <c r="B17" s="5" t="s">
        <v>45</v>
      </c>
      <c r="C17" s="5" t="s">
        <v>80</v>
      </c>
      <c r="D17" s="36"/>
      <c r="E17" s="11" t="s">
        <v>11</v>
      </c>
      <c r="F17" s="31">
        <v>0.2</v>
      </c>
    </row>
    <row r="18" spans="1:6">
      <c r="B18" s="39"/>
      <c r="C18" s="39"/>
      <c r="E18" s="40"/>
      <c r="F18" s="41"/>
    </row>
    <row r="19" spans="1:6">
      <c r="C19" s="38" t="s">
        <v>75</v>
      </c>
      <c r="D19" s="5">
        <f>D14*F14+D15*F15+D16*F16+D17*F17</f>
        <v>0</v>
      </c>
      <c r="E19" s="11"/>
      <c r="F19" s="31"/>
    </row>
    <row r="20" spans="1:6" ht="15" thickBot="1">
      <c r="E20" s="11"/>
      <c r="F20" s="31"/>
    </row>
    <row r="21" spans="1:6" ht="187.15">
      <c r="A21" s="15" t="s">
        <v>48</v>
      </c>
      <c r="B21" s="5" t="s">
        <v>49</v>
      </c>
      <c r="C21" s="20" t="s">
        <v>81</v>
      </c>
      <c r="D21" s="43"/>
      <c r="E21" s="11" t="s">
        <v>11</v>
      </c>
      <c r="F21" s="31">
        <v>0.6</v>
      </c>
    </row>
    <row r="22" spans="1:6" ht="100.9">
      <c r="B22" s="5" t="s">
        <v>52</v>
      </c>
      <c r="C22" s="5" t="s">
        <v>82</v>
      </c>
      <c r="D22" s="33"/>
      <c r="E22" s="11" t="s">
        <v>11</v>
      </c>
      <c r="F22" s="31">
        <v>0.3</v>
      </c>
    </row>
    <row r="23" spans="1:6" ht="87" thickBot="1">
      <c r="B23" s="5" t="s">
        <v>55</v>
      </c>
      <c r="C23" s="5" t="s">
        <v>83</v>
      </c>
      <c r="D23" s="36"/>
      <c r="E23" s="11" t="s">
        <v>11</v>
      </c>
      <c r="F23" s="31">
        <v>0.1</v>
      </c>
    </row>
    <row r="24" spans="1:6">
      <c r="C24" s="38" t="s">
        <v>75</v>
      </c>
      <c r="D24" s="5">
        <f>D21*F21+D22*F22+D23*F23</f>
        <v>0</v>
      </c>
      <c r="E24" s="11"/>
      <c r="F24" s="31"/>
    </row>
    <row r="25" spans="1:6" ht="15" thickBot="1">
      <c r="E25" s="11"/>
      <c r="F25" s="31"/>
    </row>
    <row r="26" spans="1:6" ht="144.6" thickBot="1">
      <c r="A26" s="15" t="s">
        <v>58</v>
      </c>
      <c r="B26" s="5" t="s">
        <v>59</v>
      </c>
      <c r="C26" s="5" t="s">
        <v>84</v>
      </c>
      <c r="D26" s="42"/>
      <c r="E26" s="11" t="s">
        <v>11</v>
      </c>
      <c r="F26" s="31">
        <v>1</v>
      </c>
    </row>
    <row r="27" spans="1:6">
      <c r="A27" s="15"/>
      <c r="C27" s="38" t="s">
        <v>75</v>
      </c>
      <c r="D27" s="5">
        <f>D26</f>
        <v>0</v>
      </c>
      <c r="E27" s="11"/>
      <c r="F27" s="31"/>
    </row>
    <row r="28" spans="1:6" ht="15" thickBot="1">
      <c r="A28" s="15"/>
      <c r="E28" s="11"/>
      <c r="F28" s="31"/>
    </row>
    <row r="29" spans="1:6" ht="43.9" thickBot="1">
      <c r="A29" s="15" t="s">
        <v>63</v>
      </c>
      <c r="B29" s="5" t="s">
        <v>64</v>
      </c>
      <c r="D29" s="42"/>
      <c r="E29" s="49" t="s">
        <v>66</v>
      </c>
      <c r="F29" s="31">
        <v>1</v>
      </c>
    </row>
    <row r="30" spans="1:6">
      <c r="A30" s="15"/>
      <c r="C30" s="38" t="s">
        <v>75</v>
      </c>
      <c r="D30" s="5">
        <f>D29</f>
        <v>0</v>
      </c>
    </row>
    <row r="31" spans="1:6">
      <c r="A31" s="15"/>
    </row>
    <row r="32" spans="1:6" s="1" customFormat="1">
      <c r="A32" s="21" t="s">
        <v>85</v>
      </c>
      <c r="B32" s="22"/>
      <c r="C32" s="22"/>
      <c r="D32" s="23"/>
      <c r="E32" s="10"/>
      <c r="F32" s="32"/>
    </row>
    <row r="33" spans="1:6">
      <c r="A33" s="24"/>
      <c r="B33" s="45" t="s">
        <v>86</v>
      </c>
      <c r="C33" s="45" t="s">
        <v>5</v>
      </c>
      <c r="D33" s="47" t="s">
        <v>87</v>
      </c>
    </row>
    <row r="34" spans="1:6">
      <c r="A34" s="24" t="s">
        <v>88</v>
      </c>
      <c r="B34">
        <f>D6</f>
        <v>0</v>
      </c>
      <c r="C34" s="46">
        <v>7.5</v>
      </c>
      <c r="D34" s="29">
        <v>0.35</v>
      </c>
    </row>
    <row r="35" spans="1:6">
      <c r="A35" s="24" t="s">
        <v>89</v>
      </c>
      <c r="B35">
        <f>D12</f>
        <v>0</v>
      </c>
      <c r="C35" s="46">
        <v>5.5</v>
      </c>
      <c r="D35" s="29">
        <v>0.15</v>
      </c>
    </row>
    <row r="36" spans="1:6">
      <c r="A36" s="24" t="s">
        <v>90</v>
      </c>
      <c r="B36">
        <f>D19</f>
        <v>0</v>
      </c>
      <c r="C36" s="46">
        <v>5.5</v>
      </c>
      <c r="D36" s="29">
        <v>0.2</v>
      </c>
    </row>
    <row r="37" spans="1:6" s="1" customFormat="1">
      <c r="A37" s="24" t="s">
        <v>91</v>
      </c>
      <c r="B37">
        <f>D24</f>
        <v>0</v>
      </c>
      <c r="C37" s="46">
        <v>5.5</v>
      </c>
      <c r="D37" s="29">
        <v>0.2</v>
      </c>
      <c r="E37" s="10"/>
      <c r="F37" s="32"/>
    </row>
    <row r="38" spans="1:6">
      <c r="A38" s="24" t="s">
        <v>92</v>
      </c>
      <c r="B38">
        <f>D27</f>
        <v>0</v>
      </c>
      <c r="C38" s="48" t="s">
        <v>61</v>
      </c>
      <c r="D38" s="29">
        <v>0.05</v>
      </c>
    </row>
    <row r="39" spans="1:6">
      <c r="A39" s="24" t="s">
        <v>93</v>
      </c>
      <c r="B39">
        <f>D30</f>
        <v>0</v>
      </c>
      <c r="C39" s="46" t="s">
        <v>61</v>
      </c>
      <c r="D39" s="29">
        <v>0.05</v>
      </c>
    </row>
    <row r="40" spans="1:6" s="1" customFormat="1">
      <c r="A40" s="25" t="s">
        <v>94</v>
      </c>
      <c r="B40" s="26">
        <f>B34*D34+B35*D35+B36*D36+B37*D37+B38*D38+B39*D39</f>
        <v>0</v>
      </c>
      <c r="C40" s="27"/>
      <c r="D40" s="28"/>
      <c r="E40" s="10"/>
      <c r="F40" s="32"/>
    </row>
  </sheetData>
  <phoneticPr fontId="7"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72783-99D1-46D8-BDCF-E4AB10CAF5C0}">
  <dimension ref="A1:F40"/>
  <sheetViews>
    <sheetView topLeftCell="A17" workbookViewId="0">
      <selection activeCell="B18" sqref="B18:H18"/>
    </sheetView>
  </sheetViews>
  <sheetFormatPr defaultColWidth="8.875" defaultRowHeight="14.45"/>
  <cols>
    <col min="1" max="1" width="31.625" style="9" customWidth="1"/>
    <col min="2" max="2" width="43" style="5" customWidth="1"/>
    <col min="3" max="3" width="63.5" style="5" customWidth="1"/>
    <col min="4" max="4" width="15" style="5" customWidth="1"/>
    <col min="5" max="5" width="18.625" style="10" customWidth="1"/>
    <col min="6" max="6" width="20.5" style="32" customWidth="1"/>
  </cols>
  <sheetData>
    <row r="1" spans="1:6" ht="15" thickBot="1">
      <c r="A1" s="2" t="s">
        <v>0</v>
      </c>
      <c r="B1" s="12" t="s">
        <v>1</v>
      </c>
      <c r="C1" s="12" t="s">
        <v>2</v>
      </c>
      <c r="D1" s="12" t="s">
        <v>68</v>
      </c>
      <c r="E1" s="7" t="s">
        <v>3</v>
      </c>
      <c r="F1" s="30" t="s">
        <v>4</v>
      </c>
    </row>
    <row r="2" spans="1:6" ht="129.6">
      <c r="A2" s="15" t="s">
        <v>8</v>
      </c>
      <c r="B2" s="5" t="s">
        <v>9</v>
      </c>
      <c r="C2" s="5" t="s">
        <v>10</v>
      </c>
      <c r="D2" s="44"/>
      <c r="E2" s="11" t="s">
        <v>11</v>
      </c>
      <c r="F2" s="31">
        <v>0.25</v>
      </c>
    </row>
    <row r="3" spans="1:6" ht="115.15">
      <c r="B3" s="5" t="s">
        <v>13</v>
      </c>
      <c r="C3" s="5" t="s">
        <v>69</v>
      </c>
      <c r="D3" s="33"/>
      <c r="E3" s="11" t="s">
        <v>11</v>
      </c>
      <c r="F3" s="31">
        <v>0.25</v>
      </c>
    </row>
    <row r="4" spans="1:6" ht="129.6">
      <c r="B4" s="5" t="s">
        <v>16</v>
      </c>
      <c r="C4" s="5" t="s">
        <v>17</v>
      </c>
      <c r="D4" s="33"/>
      <c r="E4" s="11" t="s">
        <v>11</v>
      </c>
      <c r="F4" s="31">
        <v>0.25</v>
      </c>
    </row>
    <row r="5" spans="1:6" ht="115.9" thickBot="1">
      <c r="B5" s="5" t="s">
        <v>19</v>
      </c>
      <c r="C5" s="5" t="s">
        <v>70</v>
      </c>
      <c r="D5" s="36"/>
      <c r="E5" s="11" t="s">
        <v>11</v>
      </c>
      <c r="F5" s="31">
        <v>0.25</v>
      </c>
    </row>
    <row r="6" spans="1:6">
      <c r="C6" s="37" t="s">
        <v>71</v>
      </c>
      <c r="D6" s="5">
        <f>D2*F2+D3*F3+D4*F4+D5*F5</f>
        <v>0</v>
      </c>
      <c r="E6" s="11"/>
      <c r="F6" s="31"/>
    </row>
    <row r="7" spans="1:6" ht="15" thickBot="1">
      <c r="E7" s="11"/>
      <c r="F7" s="31"/>
    </row>
    <row r="8" spans="1:6" ht="43.15">
      <c r="A8" s="15" t="s">
        <v>22</v>
      </c>
      <c r="B8" s="3" t="s">
        <v>23</v>
      </c>
      <c r="C8" s="5" t="s">
        <v>72</v>
      </c>
      <c r="D8" s="44"/>
      <c r="E8" s="11" t="s">
        <v>11</v>
      </c>
      <c r="F8" s="31">
        <v>0.1</v>
      </c>
    </row>
    <row r="9" spans="1:6" ht="72">
      <c r="B9" s="3" t="s">
        <v>26</v>
      </c>
      <c r="C9" s="14" t="s">
        <v>27</v>
      </c>
      <c r="D9" s="34"/>
      <c r="E9" s="11" t="s">
        <v>11</v>
      </c>
      <c r="F9" s="31">
        <v>0.3</v>
      </c>
    </row>
    <row r="10" spans="1:6" ht="72">
      <c r="B10" s="3" t="s">
        <v>73</v>
      </c>
      <c r="C10" s="5" t="s">
        <v>30</v>
      </c>
      <c r="D10" s="33"/>
      <c r="E10" s="11" t="s">
        <v>11</v>
      </c>
      <c r="F10" s="31">
        <v>0.3</v>
      </c>
    </row>
    <row r="11" spans="1:6" ht="72.599999999999994" thickBot="1">
      <c r="B11" s="6" t="s">
        <v>74</v>
      </c>
      <c r="C11" s="5" t="s">
        <v>33</v>
      </c>
      <c r="D11" s="36"/>
      <c r="E11" s="11" t="s">
        <v>11</v>
      </c>
      <c r="F11" s="31">
        <v>0.3</v>
      </c>
    </row>
    <row r="12" spans="1:6">
      <c r="B12" s="6"/>
      <c r="C12" s="38" t="s">
        <v>75</v>
      </c>
      <c r="D12" s="5">
        <f>D8*F8+D9*F9+D10*F10+D11*F11</f>
        <v>0</v>
      </c>
      <c r="E12" s="11"/>
      <c r="F12" s="31"/>
    </row>
    <row r="13" spans="1:6" ht="15" thickBot="1">
      <c r="B13" s="6"/>
      <c r="E13" s="11"/>
      <c r="F13" s="31"/>
    </row>
    <row r="14" spans="1:6" ht="86.45">
      <c r="A14" s="15" t="s">
        <v>76</v>
      </c>
      <c r="B14" s="5" t="s">
        <v>36</v>
      </c>
      <c r="C14" s="5" t="s">
        <v>37</v>
      </c>
      <c r="D14" s="44"/>
      <c r="E14" s="11" t="s">
        <v>11</v>
      </c>
      <c r="F14" s="31">
        <v>0.3</v>
      </c>
    </row>
    <row r="15" spans="1:6" ht="86.45">
      <c r="B15" s="5" t="s">
        <v>77</v>
      </c>
      <c r="C15" s="5" t="s">
        <v>95</v>
      </c>
      <c r="D15" s="33"/>
      <c r="E15" s="11" t="s">
        <v>11</v>
      </c>
      <c r="F15" s="31">
        <v>0.3</v>
      </c>
    </row>
    <row r="16" spans="1:6" ht="86.45">
      <c r="A16" s="8"/>
      <c r="B16" s="5" t="s">
        <v>42</v>
      </c>
      <c r="C16" s="20" t="s">
        <v>79</v>
      </c>
      <c r="D16" s="35"/>
      <c r="E16" s="11" t="s">
        <v>11</v>
      </c>
      <c r="F16" s="31">
        <v>0.2</v>
      </c>
    </row>
    <row r="17" spans="1:6" ht="115.9" thickBot="1">
      <c r="A17" s="8"/>
      <c r="B17" s="5" t="s">
        <v>45</v>
      </c>
      <c r="C17" s="5" t="s">
        <v>80</v>
      </c>
      <c r="D17" s="36"/>
      <c r="E17" s="11" t="s">
        <v>11</v>
      </c>
      <c r="F17" s="31">
        <v>0.2</v>
      </c>
    </row>
    <row r="18" spans="1:6">
      <c r="B18" s="39"/>
      <c r="C18" s="39"/>
      <c r="E18" s="40"/>
      <c r="F18" s="41"/>
    </row>
    <row r="19" spans="1:6">
      <c r="C19" s="38" t="s">
        <v>75</v>
      </c>
      <c r="D19" s="5">
        <f>D14*F14+D15*F15+D16*F16+D17*F17</f>
        <v>0</v>
      </c>
      <c r="E19" s="11"/>
      <c r="F19" s="31"/>
    </row>
    <row r="20" spans="1:6" ht="15" thickBot="1">
      <c r="E20" s="11"/>
      <c r="F20" s="31"/>
    </row>
    <row r="21" spans="1:6" ht="230.45">
      <c r="A21" s="15" t="s">
        <v>48</v>
      </c>
      <c r="B21" s="5" t="s">
        <v>49</v>
      </c>
      <c r="C21" s="20" t="s">
        <v>81</v>
      </c>
      <c r="D21" s="43"/>
      <c r="E21" s="11" t="s">
        <v>11</v>
      </c>
      <c r="F21" s="31">
        <v>0.6</v>
      </c>
    </row>
    <row r="22" spans="1:6" ht="129.6">
      <c r="B22" s="5" t="s">
        <v>52</v>
      </c>
      <c r="C22" s="5" t="s">
        <v>82</v>
      </c>
      <c r="D22" s="33"/>
      <c r="E22" s="11" t="s">
        <v>11</v>
      </c>
      <c r="F22" s="31">
        <v>0.3</v>
      </c>
    </row>
    <row r="23" spans="1:6" ht="115.9" thickBot="1">
      <c r="B23" s="5" t="s">
        <v>55</v>
      </c>
      <c r="C23" s="5" t="s">
        <v>83</v>
      </c>
      <c r="D23" s="36"/>
      <c r="E23" s="11" t="s">
        <v>11</v>
      </c>
      <c r="F23" s="31">
        <v>0.1</v>
      </c>
    </row>
    <row r="24" spans="1:6">
      <c r="C24" s="38" t="s">
        <v>75</v>
      </c>
      <c r="D24" s="5">
        <f>D21*F21+D22*F22+D23*F23</f>
        <v>0</v>
      </c>
      <c r="E24" s="11"/>
      <c r="F24" s="31"/>
    </row>
    <row r="25" spans="1:6" ht="15" thickBot="1">
      <c r="E25" s="11"/>
      <c r="F25" s="31"/>
    </row>
    <row r="26" spans="1:6" ht="173.45" thickBot="1">
      <c r="A26" s="15" t="s">
        <v>58</v>
      </c>
      <c r="B26" s="5" t="s">
        <v>59</v>
      </c>
      <c r="C26" s="5" t="s">
        <v>84</v>
      </c>
      <c r="D26" s="42"/>
      <c r="E26" s="11" t="s">
        <v>11</v>
      </c>
      <c r="F26" s="31">
        <v>1</v>
      </c>
    </row>
    <row r="27" spans="1:6">
      <c r="A27" s="15"/>
      <c r="C27" s="38" t="s">
        <v>75</v>
      </c>
      <c r="D27" s="5">
        <f>D26</f>
        <v>0</v>
      </c>
      <c r="E27" s="11"/>
      <c r="F27" s="31"/>
    </row>
    <row r="28" spans="1:6" ht="15" thickBot="1">
      <c r="A28" s="15"/>
      <c r="E28" s="11"/>
      <c r="F28" s="31"/>
    </row>
    <row r="29" spans="1:6" ht="29.45" thickBot="1">
      <c r="A29" s="15" t="s">
        <v>63</v>
      </c>
      <c r="B29" s="5" t="s">
        <v>64</v>
      </c>
      <c r="D29" s="42"/>
      <c r="E29" s="10" t="s">
        <v>66</v>
      </c>
      <c r="F29" s="32">
        <v>100</v>
      </c>
    </row>
    <row r="30" spans="1:6">
      <c r="A30" s="15"/>
      <c r="C30" s="38" t="s">
        <v>75</v>
      </c>
      <c r="D30" s="5">
        <f>D29</f>
        <v>0</v>
      </c>
    </row>
    <row r="31" spans="1:6">
      <c r="A31" s="15"/>
    </row>
    <row r="32" spans="1:6" s="1" customFormat="1">
      <c r="A32" s="21" t="s">
        <v>85</v>
      </c>
      <c r="B32" s="22"/>
      <c r="C32" s="22"/>
      <c r="D32" s="23"/>
      <c r="E32" s="10"/>
      <c r="F32" s="32"/>
    </row>
    <row r="33" spans="1:6">
      <c r="A33" s="24"/>
      <c r="B33" s="45" t="s">
        <v>86</v>
      </c>
      <c r="C33" s="45" t="s">
        <v>5</v>
      </c>
      <c r="D33" s="47" t="s">
        <v>87</v>
      </c>
    </row>
    <row r="34" spans="1:6">
      <c r="A34" s="24" t="s">
        <v>88</v>
      </c>
      <c r="B34">
        <f>D6</f>
        <v>0</v>
      </c>
      <c r="C34" s="46">
        <v>7.5</v>
      </c>
      <c r="D34" s="29">
        <v>0.35</v>
      </c>
    </row>
    <row r="35" spans="1:6">
      <c r="A35" s="24" t="s">
        <v>89</v>
      </c>
      <c r="B35">
        <f>D12</f>
        <v>0</v>
      </c>
      <c r="C35" s="46">
        <v>5.5</v>
      </c>
      <c r="D35" s="29">
        <v>0.15</v>
      </c>
    </row>
    <row r="36" spans="1:6">
      <c r="A36" s="24" t="s">
        <v>90</v>
      </c>
      <c r="B36">
        <f>D19</f>
        <v>0</v>
      </c>
      <c r="C36" s="46">
        <v>5.5</v>
      </c>
      <c r="D36" s="29">
        <v>0.2</v>
      </c>
    </row>
    <row r="37" spans="1:6" s="1" customFormat="1">
      <c r="A37" s="24" t="s">
        <v>91</v>
      </c>
      <c r="B37">
        <f>D24</f>
        <v>0</v>
      </c>
      <c r="C37" s="46">
        <v>5.5</v>
      </c>
      <c r="D37" s="29">
        <v>0.2</v>
      </c>
      <c r="E37" s="10"/>
      <c r="F37" s="32"/>
    </row>
    <row r="38" spans="1:6">
      <c r="A38" s="24" t="s">
        <v>92</v>
      </c>
      <c r="B38">
        <f>D27</f>
        <v>0</v>
      </c>
      <c r="C38" s="48" t="s">
        <v>61</v>
      </c>
      <c r="D38" s="29">
        <v>0.05</v>
      </c>
    </row>
    <row r="39" spans="1:6">
      <c r="A39" s="24" t="s">
        <v>93</v>
      </c>
      <c r="B39">
        <f>D30</f>
        <v>0</v>
      </c>
      <c r="C39" s="46" t="s">
        <v>61</v>
      </c>
      <c r="D39" s="29">
        <v>0.05</v>
      </c>
    </row>
    <row r="40" spans="1:6" s="1" customFormat="1">
      <c r="A40" s="25" t="s">
        <v>94</v>
      </c>
      <c r="B40" s="26">
        <f>B34*D34+B35*D35+B36*D36+B37*D37+B38*D38+B39*D39</f>
        <v>0</v>
      </c>
      <c r="C40" s="27"/>
      <c r="D40" s="28"/>
      <c r="E40" s="10"/>
      <c r="F40" s="3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B6CC3-CB37-4DE2-9488-0CDF13A30878}">
  <dimension ref="A1:F40"/>
  <sheetViews>
    <sheetView topLeftCell="A11" workbookViewId="0">
      <selection activeCell="D2" sqref="D2:D5"/>
    </sheetView>
  </sheetViews>
  <sheetFormatPr defaultColWidth="8.875" defaultRowHeight="14.45"/>
  <cols>
    <col min="1" max="1" width="31.625" style="9" customWidth="1"/>
    <col min="2" max="2" width="43" style="5" customWidth="1"/>
    <col min="3" max="3" width="63.5" style="5" customWidth="1"/>
    <col min="4" max="4" width="15" style="5" customWidth="1"/>
    <col min="5" max="5" width="18.625" style="10" customWidth="1"/>
    <col min="6" max="6" width="20.5" style="32" customWidth="1"/>
  </cols>
  <sheetData>
    <row r="1" spans="1:6" ht="15" thickBot="1">
      <c r="A1" s="2" t="s">
        <v>0</v>
      </c>
      <c r="B1" s="12" t="s">
        <v>1</v>
      </c>
      <c r="C1" s="12" t="s">
        <v>2</v>
      </c>
      <c r="D1" s="12" t="s">
        <v>68</v>
      </c>
      <c r="E1" s="7" t="s">
        <v>3</v>
      </c>
      <c r="F1" s="30" t="s">
        <v>4</v>
      </c>
    </row>
    <row r="2" spans="1:6" ht="129.6">
      <c r="A2" s="15" t="s">
        <v>8</v>
      </c>
      <c r="B2" s="5" t="s">
        <v>9</v>
      </c>
      <c r="C2" s="5" t="s">
        <v>10</v>
      </c>
      <c r="D2" s="44"/>
      <c r="E2" s="11" t="s">
        <v>11</v>
      </c>
      <c r="F2" s="31">
        <v>0.25</v>
      </c>
    </row>
    <row r="3" spans="1:6" ht="115.15">
      <c r="B3" s="5" t="s">
        <v>13</v>
      </c>
      <c r="C3" s="5" t="s">
        <v>69</v>
      </c>
      <c r="D3" s="33"/>
      <c r="E3" s="11" t="s">
        <v>11</v>
      </c>
      <c r="F3" s="31">
        <v>0.25</v>
      </c>
    </row>
    <row r="4" spans="1:6" ht="129.6">
      <c r="B4" s="5" t="s">
        <v>16</v>
      </c>
      <c r="C4" s="5" t="s">
        <v>17</v>
      </c>
      <c r="D4" s="33"/>
      <c r="E4" s="11" t="s">
        <v>11</v>
      </c>
      <c r="F4" s="31">
        <v>0.25</v>
      </c>
    </row>
    <row r="5" spans="1:6" ht="115.9" thickBot="1">
      <c r="B5" s="5" t="s">
        <v>19</v>
      </c>
      <c r="C5" s="5" t="s">
        <v>70</v>
      </c>
      <c r="D5" s="36"/>
      <c r="E5" s="11" t="s">
        <v>11</v>
      </c>
      <c r="F5" s="31">
        <v>0.25</v>
      </c>
    </row>
    <row r="6" spans="1:6">
      <c r="C6" s="37" t="s">
        <v>71</v>
      </c>
      <c r="D6" s="5">
        <f>D2*F2+D3*F3+D4*F4+D5*F5</f>
        <v>0</v>
      </c>
      <c r="E6" s="11"/>
      <c r="F6" s="31"/>
    </row>
    <row r="7" spans="1:6" ht="15" thickBot="1">
      <c r="E7" s="11"/>
      <c r="F7" s="31"/>
    </row>
    <row r="8" spans="1:6" ht="43.15">
      <c r="A8" s="15" t="s">
        <v>22</v>
      </c>
      <c r="B8" s="3" t="s">
        <v>23</v>
      </c>
      <c r="C8" s="5" t="s">
        <v>72</v>
      </c>
      <c r="D8" s="44"/>
      <c r="E8" s="11" t="s">
        <v>11</v>
      </c>
      <c r="F8" s="31">
        <v>0.1</v>
      </c>
    </row>
    <row r="9" spans="1:6" ht="72">
      <c r="B9" s="3" t="s">
        <v>26</v>
      </c>
      <c r="C9" s="14" t="s">
        <v>27</v>
      </c>
      <c r="D9" s="34"/>
      <c r="E9" s="11" t="s">
        <v>11</v>
      </c>
      <c r="F9" s="31">
        <v>0.3</v>
      </c>
    </row>
    <row r="10" spans="1:6" ht="72">
      <c r="B10" s="3" t="s">
        <v>73</v>
      </c>
      <c r="C10" s="5" t="s">
        <v>30</v>
      </c>
      <c r="D10" s="33"/>
      <c r="E10" s="11" t="s">
        <v>11</v>
      </c>
      <c r="F10" s="31">
        <v>0.3</v>
      </c>
    </row>
    <row r="11" spans="1:6" ht="72.599999999999994" thickBot="1">
      <c r="B11" s="6" t="s">
        <v>74</v>
      </c>
      <c r="C11" s="5" t="s">
        <v>33</v>
      </c>
      <c r="D11" s="36"/>
      <c r="E11" s="11" t="s">
        <v>11</v>
      </c>
      <c r="F11" s="31">
        <v>0.3</v>
      </c>
    </row>
    <row r="12" spans="1:6">
      <c r="B12" s="6"/>
      <c r="C12" s="38" t="s">
        <v>75</v>
      </c>
      <c r="D12" s="5">
        <f>D8*F8+D9*F9+D10*F10+D11*F11</f>
        <v>0</v>
      </c>
      <c r="E12" s="11"/>
      <c r="F12" s="31"/>
    </row>
    <row r="13" spans="1:6" ht="15" thickBot="1">
      <c r="B13" s="6"/>
      <c r="E13" s="11"/>
      <c r="F13" s="31"/>
    </row>
    <row r="14" spans="1:6" ht="86.45">
      <c r="A14" s="15" t="s">
        <v>76</v>
      </c>
      <c r="B14" s="5" t="s">
        <v>36</v>
      </c>
      <c r="C14" s="5" t="s">
        <v>37</v>
      </c>
      <c r="D14" s="44"/>
      <c r="E14" s="11" t="s">
        <v>11</v>
      </c>
      <c r="F14" s="31">
        <v>0.3</v>
      </c>
    </row>
    <row r="15" spans="1:6" ht="86.45">
      <c r="B15" s="5" t="s">
        <v>77</v>
      </c>
      <c r="C15" s="5" t="s">
        <v>78</v>
      </c>
      <c r="D15" s="33"/>
      <c r="E15" s="11" t="s">
        <v>11</v>
      </c>
      <c r="F15" s="31">
        <v>0.3</v>
      </c>
    </row>
    <row r="16" spans="1:6" ht="86.45">
      <c r="A16" s="8"/>
      <c r="B16" s="5" t="s">
        <v>42</v>
      </c>
      <c r="C16" s="20" t="s">
        <v>79</v>
      </c>
      <c r="D16" s="35"/>
      <c r="E16" s="11" t="s">
        <v>11</v>
      </c>
      <c r="F16" s="31">
        <v>0.2</v>
      </c>
    </row>
    <row r="17" spans="1:6" ht="115.9" thickBot="1">
      <c r="A17" s="8"/>
      <c r="B17" s="5" t="s">
        <v>45</v>
      </c>
      <c r="C17" s="5" t="s">
        <v>80</v>
      </c>
      <c r="D17" s="36"/>
      <c r="E17" s="11" t="s">
        <v>11</v>
      </c>
      <c r="F17" s="31">
        <v>0.2</v>
      </c>
    </row>
    <row r="18" spans="1:6">
      <c r="B18" s="39"/>
      <c r="C18" s="39"/>
      <c r="E18" s="40"/>
      <c r="F18" s="41"/>
    </row>
    <row r="19" spans="1:6">
      <c r="C19" s="38" t="s">
        <v>75</v>
      </c>
      <c r="D19" s="5">
        <f>D14*F14+D15*F15+D16*F16+D17*F17</f>
        <v>0</v>
      </c>
      <c r="E19" s="11"/>
      <c r="F19" s="31"/>
    </row>
    <row r="20" spans="1:6" ht="15" thickBot="1">
      <c r="E20" s="11"/>
      <c r="F20" s="31"/>
    </row>
    <row r="21" spans="1:6" ht="230.45">
      <c r="A21" s="15" t="s">
        <v>48</v>
      </c>
      <c r="B21" s="5" t="s">
        <v>49</v>
      </c>
      <c r="C21" s="20" t="s">
        <v>81</v>
      </c>
      <c r="D21" s="43"/>
      <c r="E21" s="11" t="s">
        <v>11</v>
      </c>
      <c r="F21" s="31">
        <v>0.6</v>
      </c>
    </row>
    <row r="22" spans="1:6" ht="129.6">
      <c r="B22" s="5" t="s">
        <v>52</v>
      </c>
      <c r="C22" s="5" t="s">
        <v>82</v>
      </c>
      <c r="D22" s="33"/>
      <c r="E22" s="11" t="s">
        <v>11</v>
      </c>
      <c r="F22" s="31">
        <v>0.3</v>
      </c>
    </row>
    <row r="23" spans="1:6" ht="115.9" thickBot="1">
      <c r="B23" s="5" t="s">
        <v>55</v>
      </c>
      <c r="C23" s="5" t="s">
        <v>83</v>
      </c>
      <c r="D23" s="36"/>
      <c r="E23" s="11" t="s">
        <v>11</v>
      </c>
      <c r="F23" s="31">
        <v>0.1</v>
      </c>
    </row>
    <row r="24" spans="1:6">
      <c r="C24" s="38" t="s">
        <v>75</v>
      </c>
      <c r="D24" s="5">
        <f>D21*F21+D22*F22+D23*F23</f>
        <v>0</v>
      </c>
      <c r="E24" s="11"/>
      <c r="F24" s="31"/>
    </row>
    <row r="25" spans="1:6" ht="15" thickBot="1">
      <c r="E25" s="11"/>
      <c r="F25" s="31"/>
    </row>
    <row r="26" spans="1:6" ht="173.45" thickBot="1">
      <c r="A26" s="15" t="s">
        <v>58</v>
      </c>
      <c r="B26" s="5" t="s">
        <v>59</v>
      </c>
      <c r="C26" s="5" t="s">
        <v>84</v>
      </c>
      <c r="D26" s="42"/>
      <c r="E26" s="11" t="s">
        <v>11</v>
      </c>
      <c r="F26" s="31">
        <v>1</v>
      </c>
    </row>
    <row r="27" spans="1:6">
      <c r="A27" s="15"/>
      <c r="C27" s="38" t="s">
        <v>75</v>
      </c>
      <c r="D27" s="5">
        <f>D26</f>
        <v>0</v>
      </c>
      <c r="E27" s="11"/>
      <c r="F27" s="31"/>
    </row>
    <row r="28" spans="1:6" ht="15" thickBot="1">
      <c r="A28" s="15"/>
      <c r="E28" s="11"/>
      <c r="F28" s="31"/>
    </row>
    <row r="29" spans="1:6" ht="29.45" thickBot="1">
      <c r="A29" s="15" t="s">
        <v>63</v>
      </c>
      <c r="B29" s="5" t="s">
        <v>64</v>
      </c>
      <c r="D29" s="42"/>
      <c r="E29" s="10" t="s">
        <v>66</v>
      </c>
      <c r="F29" s="32">
        <v>100</v>
      </c>
    </row>
    <row r="30" spans="1:6">
      <c r="A30" s="15"/>
      <c r="C30" s="38" t="s">
        <v>75</v>
      </c>
      <c r="D30" s="5">
        <f>D29</f>
        <v>0</v>
      </c>
    </row>
    <row r="31" spans="1:6">
      <c r="A31" s="15"/>
    </row>
    <row r="32" spans="1:6" s="1" customFormat="1">
      <c r="A32" s="21" t="s">
        <v>85</v>
      </c>
      <c r="B32" s="22"/>
      <c r="C32" s="22"/>
      <c r="D32" s="23"/>
      <c r="E32" s="10"/>
      <c r="F32" s="32"/>
    </row>
    <row r="33" spans="1:6">
      <c r="A33" s="24"/>
      <c r="B33" s="45" t="s">
        <v>86</v>
      </c>
      <c r="C33" s="45" t="s">
        <v>5</v>
      </c>
      <c r="D33" s="47" t="s">
        <v>87</v>
      </c>
    </row>
    <row r="34" spans="1:6">
      <c r="A34" s="24" t="s">
        <v>88</v>
      </c>
      <c r="B34">
        <f>D6</f>
        <v>0</v>
      </c>
      <c r="C34" s="46">
        <v>7.5</v>
      </c>
      <c r="D34" s="29">
        <v>0.35</v>
      </c>
    </row>
    <row r="35" spans="1:6">
      <c r="A35" s="24" t="s">
        <v>89</v>
      </c>
      <c r="B35">
        <f>D12</f>
        <v>0</v>
      </c>
      <c r="C35" s="46">
        <v>5.5</v>
      </c>
      <c r="D35" s="29">
        <v>0.15</v>
      </c>
    </row>
    <row r="36" spans="1:6">
      <c r="A36" s="24" t="s">
        <v>90</v>
      </c>
      <c r="B36">
        <f>D19</f>
        <v>0</v>
      </c>
      <c r="C36" s="46">
        <v>5.5</v>
      </c>
      <c r="D36" s="29">
        <v>0.2</v>
      </c>
    </row>
    <row r="37" spans="1:6" s="1" customFormat="1">
      <c r="A37" s="24" t="s">
        <v>91</v>
      </c>
      <c r="B37">
        <f>D24</f>
        <v>0</v>
      </c>
      <c r="C37" s="46">
        <v>5.5</v>
      </c>
      <c r="D37" s="29">
        <v>0.2</v>
      </c>
      <c r="E37" s="10"/>
      <c r="F37" s="32"/>
    </row>
    <row r="38" spans="1:6">
      <c r="A38" s="24" t="s">
        <v>92</v>
      </c>
      <c r="B38">
        <f>D27</f>
        <v>0</v>
      </c>
      <c r="C38" s="48" t="s">
        <v>61</v>
      </c>
      <c r="D38" s="29">
        <v>0.05</v>
      </c>
    </row>
    <row r="39" spans="1:6">
      <c r="A39" s="24" t="s">
        <v>93</v>
      </c>
      <c r="B39">
        <f>D30</f>
        <v>0</v>
      </c>
      <c r="C39" s="46" t="s">
        <v>61</v>
      </c>
      <c r="D39" s="29">
        <v>0.05</v>
      </c>
    </row>
    <row r="40" spans="1:6" s="1" customFormat="1">
      <c r="A40" s="25" t="s">
        <v>94</v>
      </c>
      <c r="B40" s="26">
        <f>B34*D34+B35*D35+B36*D36+B37*D37+B38*D38+B39*D39</f>
        <v>0</v>
      </c>
      <c r="C40" s="27"/>
      <c r="D40" s="28"/>
      <c r="E40" s="10"/>
      <c r="F40" s="3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B03AC-A1BB-4218-8565-485793AD4240}">
  <dimension ref="A2:C6"/>
  <sheetViews>
    <sheetView tabSelected="1" workbookViewId="0">
      <selection activeCell="H27" sqref="H27"/>
    </sheetView>
  </sheetViews>
  <sheetFormatPr defaultColWidth="8.875" defaultRowHeight="14.45"/>
  <cols>
    <col min="1" max="1" width="18.375" customWidth="1"/>
  </cols>
  <sheetData>
    <row r="2" spans="1:3">
      <c r="A2" s="1" t="s">
        <v>96</v>
      </c>
    </row>
    <row r="3" spans="1:3">
      <c r="C3" s="1" t="s">
        <v>97</v>
      </c>
    </row>
    <row r="4" spans="1:3">
      <c r="A4" s="1" t="s">
        <v>98</v>
      </c>
      <c r="B4">
        <f>'Inschrijver 1'!B40</f>
        <v>0</v>
      </c>
      <c r="C4">
        <f>RANK(B4,$B$4:$B$6,0)</f>
        <v>1</v>
      </c>
    </row>
    <row r="5" spans="1:3">
      <c r="A5" s="1" t="s">
        <v>99</v>
      </c>
      <c r="B5">
        <f>'Inschrijver 2'!B40</f>
        <v>0</v>
      </c>
      <c r="C5">
        <f t="shared" ref="C5:C6" si="0">RANK(B5,$B$4:$B$6,0)</f>
        <v>1</v>
      </c>
    </row>
    <row r="6" spans="1:3">
      <c r="A6" s="1" t="s">
        <v>100</v>
      </c>
      <c r="B6">
        <f>'Inschrijver 3'!B40</f>
        <v>0</v>
      </c>
      <c r="C6">
        <f t="shared" si="0"/>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c8d6d8b-9137-4d89-a989-b8571155aa93" xsi:nil="true"/>
    <lcf76f155ced4ddcb4097134ff3c332f xmlns="96c10811-11d0-4f8a-8439-c5d6f40e44b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3F81F462998644BB5F32A650FA61658" ma:contentTypeVersion="13" ma:contentTypeDescription="Een nieuw document maken." ma:contentTypeScope="" ma:versionID="449f0b8b5b0516bd9df5d623b42154ea">
  <xsd:schema xmlns:xsd="http://www.w3.org/2001/XMLSchema" xmlns:xs="http://www.w3.org/2001/XMLSchema" xmlns:p="http://schemas.microsoft.com/office/2006/metadata/properties" xmlns:ns2="96c10811-11d0-4f8a-8439-c5d6f40e44bb" xmlns:ns3="7c8d6d8b-9137-4d89-a989-b8571155aa93" targetNamespace="http://schemas.microsoft.com/office/2006/metadata/properties" ma:root="true" ma:fieldsID="33558e57f792238583ef443f7a5c1946" ns2:_="" ns3:_="">
    <xsd:import namespace="96c10811-11d0-4f8a-8439-c5d6f40e44bb"/>
    <xsd:import namespace="7c8d6d8b-9137-4d89-a989-b8571155aa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c10811-11d0-4f8a-8439-c5d6f40e44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b1638a25-643f-4885-8c67-587aa6d2792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c8d6d8b-9137-4d89-a989-b8571155aa9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7401e9b-013f-49b3-84a6-06b6c4e16134}" ma:internalName="TaxCatchAll" ma:showField="CatchAllData" ma:web="7c8d6d8b-9137-4d89-a989-b8571155aa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B5C1A6C-6AD3-4171-98FB-BCC5D987FB89}"/>
</file>

<file path=customXml/itemProps2.xml><?xml version="1.0" encoding="utf-8"?>
<ds:datastoreItem xmlns:ds="http://schemas.openxmlformats.org/officeDocument/2006/customXml" ds:itemID="{BE5F9B06-7426-4AB4-9B74-D87C8CEDAB3D}"/>
</file>

<file path=customXml/itemProps3.xml><?xml version="1.0" encoding="utf-8"?>
<ds:datastoreItem xmlns:ds="http://schemas.openxmlformats.org/officeDocument/2006/customXml" ds:itemID="{4119AF85-84EE-4D07-A5D4-939C2D224DC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Marieke Bosch</dc:creator>
  <cp:keywords/>
  <dc:description/>
  <cp:lastModifiedBy/>
  <cp:revision/>
  <dcterms:created xsi:type="dcterms:W3CDTF">2025-10-10T08:43:47Z</dcterms:created>
  <dcterms:modified xsi:type="dcterms:W3CDTF">2026-03-18T14:40:28Z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0x01010003F81F462998644BB5F32A650FA61658</vt:lpwstr>
  </property>
  <property fmtid="{D5CDD505-2E9C-101B-9397-08002B2CF9AE}" pid="3" name="MediaServiceImageTags">
    <vt:lpwstr/>
  </property>
</Properties>
</file>